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\\192.168.43.202\обменник файлов\НОРМАТИВНО-ПРАВОВЫЕ АКТЫ\СМИ\БЮДЖЕТ 2020-2022\"/>
    </mc:Choice>
  </mc:AlternateContent>
  <xr:revisionPtr revIDLastSave="0" documentId="13_ncr:1_{F74DD02C-09B8-44E7-85BE-EE15CFF3A53B}" xr6:coauthVersionLast="36" xr6:coauthVersionMax="36" xr10:uidLastSave="{00000000-0000-0000-0000-000000000000}"/>
  <bookViews>
    <workbookView xWindow="0" yWindow="0" windowWidth="19200" windowHeight="11535" activeTab="15" xr2:uid="{00000000-000D-0000-FFFF-FFFF00000000}"/>
  </bookViews>
  <sheets>
    <sheet name="1" sheetId="14" r:id="rId1"/>
    <sheet name="2" sheetId="39" r:id="rId2"/>
    <sheet name="3" sheetId="38" r:id="rId3"/>
    <sheet name="4" sheetId="37" r:id="rId4"/>
    <sheet name="5" sheetId="13" r:id="rId5"/>
    <sheet name="6" sheetId="43" r:id="rId6"/>
    <sheet name="7" sheetId="33" r:id="rId7"/>
    <sheet name="8" sheetId="44" r:id="rId8"/>
    <sheet name="9" sheetId="34" r:id="rId9"/>
    <sheet name="10" sheetId="45" r:id="rId10"/>
    <sheet name="11" sheetId="26" r:id="rId11"/>
    <sheet name="12" sheetId="42" r:id="rId12"/>
    <sheet name="13" sheetId="35" r:id="rId13"/>
    <sheet name="14" sheetId="41" r:id="rId14"/>
    <sheet name="15" sheetId="4" r:id="rId15"/>
    <sheet name="16" sheetId="40" r:id="rId16"/>
  </sheets>
  <definedNames>
    <definedName name="_xlnm._FilterDatabase" localSheetId="9" hidden="1">'10'!$A$7:$E$235</definedName>
    <definedName name="_xlnm._FilterDatabase" localSheetId="6" hidden="1">'7'!$A$7:$E$243</definedName>
    <definedName name="_xlnm._FilterDatabase" localSheetId="7" hidden="1">'8'!$A$7:$D$234</definedName>
    <definedName name="_xlnm._FilterDatabase" localSheetId="8" hidden="1">'9'!$A$7:$F$245</definedName>
    <definedName name="_xlnm.Print_Titles" localSheetId="0">'1'!$7:$7</definedName>
    <definedName name="_xlnm.Print_Titles" localSheetId="9">'10'!$7:$7</definedName>
    <definedName name="_xlnm.Print_Titles" localSheetId="1">'2'!$7:$7</definedName>
    <definedName name="_xlnm.Print_Titles" localSheetId="6">'7'!$7:$7</definedName>
    <definedName name="_xlnm.Print_Titles" localSheetId="7">'8'!$7:$7</definedName>
    <definedName name="_xlnm.Print_Titles" localSheetId="8">'9'!$7:$7</definedName>
    <definedName name="_xlnm.Print_Area" localSheetId="9">'10'!$A$1:$G$235</definedName>
    <definedName name="_xlnm.Print_Area" localSheetId="10">'11'!$A$1:$F$25</definedName>
    <definedName name="_xlnm.Print_Area" localSheetId="11">'12'!$A$1:$I$24</definedName>
    <definedName name="_xlnm.Print_Area" localSheetId="12">'13'!$A$1:$C$14</definedName>
    <definedName name="_xlnm.Print_Area" localSheetId="13">'14'!$A$1:$E$13</definedName>
    <definedName name="_xlnm.Print_Area" localSheetId="14">'15'!$A$1:$C$28</definedName>
    <definedName name="_xlnm.Print_Area" localSheetId="15">'16'!$A$1:$D$29</definedName>
    <definedName name="_xlnm.Print_Area" localSheetId="2">'3'!$A$1:$C$51</definedName>
    <definedName name="_xlnm.Print_Area" localSheetId="4">'5'!$A$1:$C$42</definedName>
    <definedName name="_xlnm.Print_Area" localSheetId="5">'6'!$A$1:$D$43</definedName>
    <definedName name="_xlnm.Print_Area" localSheetId="6">'7'!$A$1:$E$243</definedName>
    <definedName name="_xlnm.Print_Area" localSheetId="7">'8'!$A$1:$F$234</definedName>
    <definedName name="_xlnm.Print_Area" localSheetId="8">'9'!$A$1:$F$246</definedName>
  </definedNames>
  <calcPr calcId="191029"/>
</workbook>
</file>

<file path=xl/calcChain.xml><?xml version="1.0" encoding="utf-8"?>
<calcChain xmlns="http://schemas.openxmlformats.org/spreadsheetml/2006/main">
  <c r="H17" i="42" l="1"/>
  <c r="E19" i="42"/>
  <c r="H13" i="42"/>
  <c r="E13" i="42"/>
  <c r="D12" i="26"/>
  <c r="E18" i="26"/>
  <c r="E13" i="26"/>
  <c r="F214" i="45"/>
  <c r="F215" i="45"/>
  <c r="F213" i="45"/>
  <c r="G80" i="45"/>
  <c r="G214" i="45"/>
  <c r="G226" i="45"/>
  <c r="F226" i="45"/>
  <c r="G225" i="45"/>
  <c r="F225" i="45"/>
  <c r="G130" i="45"/>
  <c r="F136" i="45"/>
  <c r="F138" i="45"/>
  <c r="F140" i="45"/>
  <c r="F144" i="45"/>
  <c r="F143" i="45" s="1"/>
  <c r="F148" i="45"/>
  <c r="F147" i="45" s="1"/>
  <c r="F152" i="45"/>
  <c r="F151" i="45" s="1"/>
  <c r="F150" i="45" s="1"/>
  <c r="F156" i="45"/>
  <c r="F157" i="45"/>
  <c r="F160" i="45"/>
  <c r="F159" i="45" s="1"/>
  <c r="F162" i="45"/>
  <c r="F163" i="45"/>
  <c r="F168" i="45"/>
  <c r="F167" i="45" s="1"/>
  <c r="F171" i="45"/>
  <c r="F170" i="45" s="1"/>
  <c r="F174" i="45"/>
  <c r="F173" i="45" s="1"/>
  <c r="F177" i="45"/>
  <c r="F178" i="45"/>
  <c r="F181" i="45"/>
  <c r="F188" i="45"/>
  <c r="F187" i="45" s="1"/>
  <c r="F186" i="45" s="1"/>
  <c r="F185" i="45" s="1"/>
  <c r="F192" i="45"/>
  <c r="F193" i="45"/>
  <c r="F198" i="45"/>
  <c r="F197" i="45" s="1"/>
  <c r="F196" i="45" s="1"/>
  <c r="F204" i="45"/>
  <c r="F203" i="45" s="1"/>
  <c r="F202" i="45" s="1"/>
  <c r="F206" i="45"/>
  <c r="F211" i="45"/>
  <c r="F210" i="45" s="1"/>
  <c r="F209" i="45" s="1"/>
  <c r="F208" i="45" s="1"/>
  <c r="F218" i="45"/>
  <c r="F217" i="45" s="1"/>
  <c r="F216" i="45" s="1"/>
  <c r="F222" i="45"/>
  <c r="F232" i="45"/>
  <c r="F231" i="45" s="1"/>
  <c r="F230" i="45" s="1"/>
  <c r="F229" i="45" s="1"/>
  <c r="F174" i="34"/>
  <c r="F173" i="34"/>
  <c r="F137" i="34"/>
  <c r="F118" i="34"/>
  <c r="F132" i="34"/>
  <c r="F130" i="34"/>
  <c r="F129" i="34"/>
  <c r="F128" i="34" s="1"/>
  <c r="F212" i="44"/>
  <c r="E225" i="44"/>
  <c r="F225" i="44"/>
  <c r="F224" i="44" s="1"/>
  <c r="E224" i="44"/>
  <c r="E212" i="44" s="1"/>
  <c r="F129" i="44"/>
  <c r="E129" i="44"/>
  <c r="E171" i="33"/>
  <c r="E172" i="33"/>
  <c r="E135" i="33"/>
  <c r="E118" i="33"/>
  <c r="E88" i="33"/>
  <c r="F135" i="45" l="1"/>
  <c r="F134" i="45" s="1"/>
  <c r="F176" i="45"/>
  <c r="F155" i="45"/>
  <c r="F201" i="45"/>
  <c r="F191" i="45"/>
  <c r="F190" i="45" s="1"/>
  <c r="F184" i="45" s="1"/>
  <c r="F166" i="45"/>
  <c r="F154" i="45"/>
  <c r="F142" i="45"/>
  <c r="E126" i="33"/>
  <c r="E127" i="33"/>
  <c r="E130" i="33"/>
  <c r="E128" i="33"/>
  <c r="C17" i="43"/>
  <c r="D26" i="39" l="1"/>
  <c r="C26" i="39"/>
  <c r="C26" i="14"/>
  <c r="G232" i="45" l="1"/>
  <c r="G231" i="45" s="1"/>
  <c r="G230" i="45" s="1"/>
  <c r="G229" i="45" s="1"/>
  <c r="G222" i="45"/>
  <c r="G218" i="45"/>
  <c r="G217" i="45" s="1"/>
  <c r="G216" i="45" s="1"/>
  <c r="G215" i="45" s="1"/>
  <c r="G213" i="45" s="1"/>
  <c r="G211" i="45"/>
  <c r="G210" i="45" s="1"/>
  <c r="G209" i="45" s="1"/>
  <c r="G208" i="45" s="1"/>
  <c r="G206" i="45"/>
  <c r="G204" i="45"/>
  <c r="G203" i="45" s="1"/>
  <c r="G202" i="45" s="1"/>
  <c r="G198" i="45"/>
  <c r="G197" i="45" s="1"/>
  <c r="G196" i="45" s="1"/>
  <c r="G193" i="45"/>
  <c r="G192" i="45" s="1"/>
  <c r="G188" i="45"/>
  <c r="G187" i="45" s="1"/>
  <c r="G186" i="45" s="1"/>
  <c r="G185" i="45" s="1"/>
  <c r="G181" i="45"/>
  <c r="G178" i="45"/>
  <c r="G177" i="45"/>
  <c r="G176" i="45" s="1"/>
  <c r="G174" i="45"/>
  <c r="G173" i="45" s="1"/>
  <c r="G171" i="45"/>
  <c r="G170" i="45" s="1"/>
  <c r="G168" i="45"/>
  <c r="G167" i="45" s="1"/>
  <c r="G163" i="45"/>
  <c r="G162" i="45" s="1"/>
  <c r="G160" i="45"/>
  <c r="G159" i="45" s="1"/>
  <c r="G157" i="45"/>
  <c r="G156" i="45" s="1"/>
  <c r="G152" i="45"/>
  <c r="G151" i="45" s="1"/>
  <c r="G150" i="45" s="1"/>
  <c r="G148" i="45"/>
  <c r="G147" i="45" s="1"/>
  <c r="G144" i="45"/>
  <c r="G143" i="45" s="1"/>
  <c r="G140" i="45"/>
  <c r="G138" i="45"/>
  <c r="G136" i="45"/>
  <c r="G135" i="45" s="1"/>
  <c r="G134" i="45" s="1"/>
  <c r="G129" i="45"/>
  <c r="G124" i="45"/>
  <c r="G123" i="45" s="1"/>
  <c r="G122" i="45" s="1"/>
  <c r="F124" i="45"/>
  <c r="F123" i="45" s="1"/>
  <c r="F122" i="45" s="1"/>
  <c r="G120" i="45"/>
  <c r="F120" i="45"/>
  <c r="G118" i="45"/>
  <c r="F118" i="45"/>
  <c r="G114" i="45"/>
  <c r="G113" i="45" s="1"/>
  <c r="F114" i="45"/>
  <c r="F113" i="45" s="1"/>
  <c r="G110" i="45"/>
  <c r="G109" i="45" s="1"/>
  <c r="F110" i="45"/>
  <c r="F109" i="45" s="1"/>
  <c r="G107" i="45"/>
  <c r="F107" i="45"/>
  <c r="G102" i="45"/>
  <c r="G101" i="45" s="1"/>
  <c r="G100" i="45" s="1"/>
  <c r="F102" i="45"/>
  <c r="F101" i="45" s="1"/>
  <c r="F100" i="45" s="1"/>
  <c r="G97" i="45"/>
  <c r="G96" i="45" s="1"/>
  <c r="G95" i="45" s="1"/>
  <c r="G94" i="45" s="1"/>
  <c r="G93" i="45" s="1"/>
  <c r="F97" i="45"/>
  <c r="F96" i="45" s="1"/>
  <c r="F95" i="45" s="1"/>
  <c r="F94" i="45" s="1"/>
  <c r="F93" i="45" s="1"/>
  <c r="G90" i="45"/>
  <c r="G89" i="45" s="1"/>
  <c r="F90" i="45"/>
  <c r="F89" i="45" s="1"/>
  <c r="G87" i="45"/>
  <c r="G86" i="45" s="1"/>
  <c r="G85" i="45" s="1"/>
  <c r="F87" i="45"/>
  <c r="F86" i="45" s="1"/>
  <c r="F85" i="45" s="1"/>
  <c r="G83" i="45"/>
  <c r="F83" i="45"/>
  <c r="G82" i="45"/>
  <c r="G81" i="45" s="1"/>
  <c r="F82" i="45"/>
  <c r="F81" i="45" s="1"/>
  <c r="G78" i="45"/>
  <c r="F78" i="45"/>
  <c r="G77" i="45"/>
  <c r="F77" i="45"/>
  <c r="G75" i="45"/>
  <c r="F75" i="45"/>
  <c r="G73" i="45"/>
  <c r="G72" i="45" s="1"/>
  <c r="F73" i="45"/>
  <c r="F72" i="45" s="1"/>
  <c r="G70" i="45"/>
  <c r="G69" i="45" s="1"/>
  <c r="F70" i="45"/>
  <c r="F69" i="45" s="1"/>
  <c r="G67" i="45"/>
  <c r="G66" i="45" s="1"/>
  <c r="F67" i="45"/>
  <c r="F66" i="45" s="1"/>
  <c r="G64" i="45"/>
  <c r="G63" i="45" s="1"/>
  <c r="F64" i="45"/>
  <c r="F63" i="45" s="1"/>
  <c r="G61" i="45"/>
  <c r="G60" i="45" s="1"/>
  <c r="G59" i="45" s="1"/>
  <c r="F61" i="45"/>
  <c r="F60" i="45" s="1"/>
  <c r="G56" i="45"/>
  <c r="F56" i="45"/>
  <c r="G55" i="45"/>
  <c r="G54" i="45" s="1"/>
  <c r="F55" i="45"/>
  <c r="F54" i="45" s="1"/>
  <c r="G52" i="45"/>
  <c r="G51" i="45" s="1"/>
  <c r="G50" i="45" s="1"/>
  <c r="G49" i="45" s="1"/>
  <c r="F52" i="45"/>
  <c r="F51" i="45" s="1"/>
  <c r="F50" i="45" s="1"/>
  <c r="F49" i="45" s="1"/>
  <c r="G46" i="45"/>
  <c r="G45" i="45" s="1"/>
  <c r="G44" i="45" s="1"/>
  <c r="G43" i="45" s="1"/>
  <c r="F46" i="45"/>
  <c r="F45" i="45" s="1"/>
  <c r="F44" i="45" s="1"/>
  <c r="F43" i="45" s="1"/>
  <c r="G41" i="45"/>
  <c r="G40" i="45" s="1"/>
  <c r="F41" i="45"/>
  <c r="F40" i="45" s="1"/>
  <c r="G38" i="45"/>
  <c r="G37" i="45" s="1"/>
  <c r="F38" i="45"/>
  <c r="F37" i="45" s="1"/>
  <c r="G30" i="45"/>
  <c r="G29" i="45" s="1"/>
  <c r="G28" i="45" s="1"/>
  <c r="G27" i="45" s="1"/>
  <c r="G26" i="45" s="1"/>
  <c r="F30" i="45"/>
  <c r="F29" i="45" s="1"/>
  <c r="F28" i="45" s="1"/>
  <c r="F27" i="45" s="1"/>
  <c r="F26" i="45" s="1"/>
  <c r="G24" i="45"/>
  <c r="F24" i="45"/>
  <c r="G23" i="45"/>
  <c r="F23" i="45"/>
  <c r="G21" i="45"/>
  <c r="F21" i="45"/>
  <c r="G20" i="45"/>
  <c r="G19" i="45" s="1"/>
  <c r="F20" i="45"/>
  <c r="F19" i="45" s="1"/>
  <c r="G15" i="45"/>
  <c r="G14" i="45" s="1"/>
  <c r="F15" i="45"/>
  <c r="F14" i="45" s="1"/>
  <c r="F242" i="34"/>
  <c r="F241" i="34" s="1"/>
  <c r="F240" i="34" s="1"/>
  <c r="F239" i="34" s="1"/>
  <c r="F237" i="34"/>
  <c r="F236" i="34" s="1"/>
  <c r="F234" i="34"/>
  <c r="F231" i="34"/>
  <c r="F227" i="34"/>
  <c r="F226" i="34" s="1"/>
  <c r="F220" i="34"/>
  <c r="F218" i="34"/>
  <c r="F212" i="34"/>
  <c r="F211" i="34" s="1"/>
  <c r="F210" i="34" s="1"/>
  <c r="F207" i="34"/>
  <c r="F206" i="34" s="1"/>
  <c r="F202" i="34"/>
  <c r="F201" i="34" s="1"/>
  <c r="F200" i="34" s="1"/>
  <c r="F198" i="34"/>
  <c r="F197" i="34" s="1"/>
  <c r="F191" i="34"/>
  <c r="F188" i="34"/>
  <c r="F187" i="34"/>
  <c r="F184" i="34"/>
  <c r="F183" i="34" s="1"/>
  <c r="F181" i="34"/>
  <c r="F180" i="34" s="1"/>
  <c r="F178" i="34"/>
  <c r="F177" i="34" s="1"/>
  <c r="F170" i="34"/>
  <c r="F169" i="34" s="1"/>
  <c r="F167" i="34"/>
  <c r="F166" i="34"/>
  <c r="F164" i="34"/>
  <c r="F163" i="34"/>
  <c r="F159" i="34"/>
  <c r="F158" i="34"/>
  <c r="F157" i="34" s="1"/>
  <c r="F155" i="34"/>
  <c r="F154" i="34"/>
  <c r="F151" i="34"/>
  <c r="F150" i="34" s="1"/>
  <c r="F147" i="34"/>
  <c r="F145" i="34"/>
  <c r="F143" i="34"/>
  <c r="F136" i="34"/>
  <c r="F126" i="34"/>
  <c r="F124" i="34"/>
  <c r="F120" i="34"/>
  <c r="F119" i="34" s="1"/>
  <c r="F116" i="34"/>
  <c r="F114" i="34"/>
  <c r="F110" i="34"/>
  <c r="F109" i="34" s="1"/>
  <c r="F106" i="34"/>
  <c r="F105" i="34" s="1"/>
  <c r="F102" i="34" s="1"/>
  <c r="F103" i="34"/>
  <c r="F98" i="34"/>
  <c r="F97" i="34" s="1"/>
  <c r="F96" i="34" s="1"/>
  <c r="F93" i="34"/>
  <c r="F92" i="34" s="1"/>
  <c r="F91" i="34" s="1"/>
  <c r="F90" i="34" s="1"/>
  <c r="F89" i="34" s="1"/>
  <c r="F86" i="34"/>
  <c r="F85" i="34" s="1"/>
  <c r="F83" i="34"/>
  <c r="F82" i="34" s="1"/>
  <c r="F79" i="34"/>
  <c r="F78" i="34"/>
  <c r="F77" i="34" s="1"/>
  <c r="F74" i="34"/>
  <c r="F73" i="34" s="1"/>
  <c r="F71" i="34"/>
  <c r="F69" i="34"/>
  <c r="F66" i="34"/>
  <c r="F65" i="34" s="1"/>
  <c r="F63" i="34"/>
  <c r="F62" i="34" s="1"/>
  <c r="F60" i="34"/>
  <c r="F59" i="34" s="1"/>
  <c r="F55" i="34"/>
  <c r="F54" i="34" s="1"/>
  <c r="F53" i="34" s="1"/>
  <c r="F51" i="34"/>
  <c r="F50" i="34" s="1"/>
  <c r="F49" i="34" s="1"/>
  <c r="F48" i="34" s="1"/>
  <c r="F45" i="34"/>
  <c r="F44" i="34"/>
  <c r="F43" i="34" s="1"/>
  <c r="F42" i="34" s="1"/>
  <c r="F40" i="34"/>
  <c r="F39" i="34" s="1"/>
  <c r="F37" i="34"/>
  <c r="F36" i="34" s="1"/>
  <c r="F29" i="34"/>
  <c r="F28" i="34" s="1"/>
  <c r="F27" i="34" s="1"/>
  <c r="F26" i="34" s="1"/>
  <c r="F25" i="34" s="1"/>
  <c r="F23" i="34"/>
  <c r="F22" i="34" s="1"/>
  <c r="F20" i="34"/>
  <c r="F19" i="34" s="1"/>
  <c r="F14" i="34"/>
  <c r="F13" i="34" s="1"/>
  <c r="E74" i="44"/>
  <c r="F74" i="44"/>
  <c r="F231" i="44"/>
  <c r="F230" i="44" s="1"/>
  <c r="F229" i="44" s="1"/>
  <c r="F228" i="44" s="1"/>
  <c r="E231" i="44"/>
  <c r="E230" i="44" s="1"/>
  <c r="E229" i="44" s="1"/>
  <c r="E228" i="44" s="1"/>
  <c r="F221" i="44"/>
  <c r="E221" i="44"/>
  <c r="F217" i="44"/>
  <c r="F216" i="44" s="1"/>
  <c r="F215" i="44" s="1"/>
  <c r="F214" i="44" s="1"/>
  <c r="E217" i="44"/>
  <c r="E216" i="44" s="1"/>
  <c r="F210" i="44"/>
  <c r="E210" i="44"/>
  <c r="E209" i="44" s="1"/>
  <c r="E208" i="44" s="1"/>
  <c r="E207" i="44" s="1"/>
  <c r="F209" i="44"/>
  <c r="F208" i="44" s="1"/>
  <c r="F207" i="44" s="1"/>
  <c r="F205" i="44"/>
  <c r="E205" i="44"/>
  <c r="F203" i="44"/>
  <c r="E203" i="44"/>
  <c r="E202" i="44" s="1"/>
  <c r="E201" i="44" s="1"/>
  <c r="F197" i="44"/>
  <c r="F196" i="44" s="1"/>
  <c r="F195" i="44" s="1"/>
  <c r="E197" i="44"/>
  <c r="E196" i="44"/>
  <c r="E195" i="44" s="1"/>
  <c r="F192" i="44"/>
  <c r="F191" i="44" s="1"/>
  <c r="E192" i="44"/>
  <c r="E191" i="44" s="1"/>
  <c r="F187" i="44"/>
  <c r="F186" i="44" s="1"/>
  <c r="F185" i="44" s="1"/>
  <c r="E187" i="44"/>
  <c r="E186" i="44" s="1"/>
  <c r="E185" i="44" s="1"/>
  <c r="F180" i="44"/>
  <c r="E180" i="44"/>
  <c r="F177" i="44"/>
  <c r="F176" i="44" s="1"/>
  <c r="E177" i="44"/>
  <c r="E176" i="44" s="1"/>
  <c r="F173" i="44"/>
  <c r="F172" i="44" s="1"/>
  <c r="E173" i="44"/>
  <c r="E172" i="44" s="1"/>
  <c r="F170" i="44"/>
  <c r="F169" i="44" s="1"/>
  <c r="E170" i="44"/>
  <c r="E169" i="44" s="1"/>
  <c r="F167" i="44"/>
  <c r="F166" i="44" s="1"/>
  <c r="E167" i="44"/>
  <c r="E166" i="44" s="1"/>
  <c r="F162" i="44"/>
  <c r="F161" i="44" s="1"/>
  <c r="E162" i="44"/>
  <c r="E161" i="44" s="1"/>
  <c r="F159" i="44"/>
  <c r="F158" i="44" s="1"/>
  <c r="E159" i="44"/>
  <c r="E158" i="44" s="1"/>
  <c r="F156" i="44"/>
  <c r="F155" i="44" s="1"/>
  <c r="E156" i="44"/>
  <c r="E155" i="44" s="1"/>
  <c r="F151" i="44"/>
  <c r="F150" i="44" s="1"/>
  <c r="F149" i="44" s="1"/>
  <c r="E151" i="44"/>
  <c r="E150" i="44" s="1"/>
  <c r="E149" i="44" s="1"/>
  <c r="F147" i="44"/>
  <c r="F146" i="44" s="1"/>
  <c r="E147" i="44"/>
  <c r="E146" i="44" s="1"/>
  <c r="F143" i="44"/>
  <c r="F142" i="44" s="1"/>
  <c r="E143" i="44"/>
  <c r="E142" i="44" s="1"/>
  <c r="F139" i="44"/>
  <c r="E139" i="44"/>
  <c r="F137" i="44"/>
  <c r="E137" i="44"/>
  <c r="F135" i="44"/>
  <c r="E135" i="44"/>
  <c r="F128" i="44"/>
  <c r="E128" i="44"/>
  <c r="F123" i="44"/>
  <c r="F122" i="44" s="1"/>
  <c r="F121" i="44" s="1"/>
  <c r="E123" i="44"/>
  <c r="E122" i="44" s="1"/>
  <c r="E121" i="44" s="1"/>
  <c r="F119" i="44"/>
  <c r="E119" i="44"/>
  <c r="F117" i="44"/>
  <c r="E117" i="44"/>
  <c r="F113" i="44"/>
  <c r="F112" i="44" s="1"/>
  <c r="E113" i="44"/>
  <c r="E112" i="44" s="1"/>
  <c r="F109" i="44"/>
  <c r="F108" i="44" s="1"/>
  <c r="E109" i="44"/>
  <c r="E108" i="44" s="1"/>
  <c r="F106" i="44"/>
  <c r="E106" i="44"/>
  <c r="F101" i="44"/>
  <c r="F100" i="44" s="1"/>
  <c r="F99" i="44" s="1"/>
  <c r="E101" i="44"/>
  <c r="E100" i="44" s="1"/>
  <c r="E99" i="44" s="1"/>
  <c r="F96" i="44"/>
  <c r="F95" i="44" s="1"/>
  <c r="F94" i="44" s="1"/>
  <c r="F93" i="44" s="1"/>
  <c r="F92" i="44" s="1"/>
  <c r="E96" i="44"/>
  <c r="E95" i="44" s="1"/>
  <c r="E94" i="44" s="1"/>
  <c r="E93" i="44" s="1"/>
  <c r="E92" i="44" s="1"/>
  <c r="F89" i="44"/>
  <c r="F88" i="44" s="1"/>
  <c r="E89" i="44"/>
  <c r="E88" i="44" s="1"/>
  <c r="F86" i="44"/>
  <c r="F85" i="44" s="1"/>
  <c r="E86" i="44"/>
  <c r="E85" i="44" s="1"/>
  <c r="F82" i="44"/>
  <c r="F81" i="44" s="1"/>
  <c r="F80" i="44" s="1"/>
  <c r="E82" i="44"/>
  <c r="E81" i="44" s="1"/>
  <c r="E80" i="44" s="1"/>
  <c r="F77" i="44"/>
  <c r="F76" i="44" s="1"/>
  <c r="E77" i="44"/>
  <c r="E76" i="44" s="1"/>
  <c r="F72" i="44"/>
  <c r="E72" i="44"/>
  <c r="F69" i="44"/>
  <c r="F68" i="44" s="1"/>
  <c r="E69" i="44"/>
  <c r="E68" i="44" s="1"/>
  <c r="F66" i="44"/>
  <c r="F65" i="44" s="1"/>
  <c r="E66" i="44"/>
  <c r="E65" i="44" s="1"/>
  <c r="F63" i="44"/>
  <c r="F62" i="44" s="1"/>
  <c r="E63" i="44"/>
  <c r="E62" i="44" s="1"/>
  <c r="F60" i="44"/>
  <c r="F59" i="44" s="1"/>
  <c r="E60" i="44"/>
  <c r="E59" i="44" s="1"/>
  <c r="F55" i="44"/>
  <c r="F54" i="44" s="1"/>
  <c r="F53" i="44" s="1"/>
  <c r="E55" i="44"/>
  <c r="E54" i="44" s="1"/>
  <c r="E53" i="44" s="1"/>
  <c r="F51" i="44"/>
  <c r="F50" i="44" s="1"/>
  <c r="F49" i="44" s="1"/>
  <c r="F48" i="44" s="1"/>
  <c r="E51" i="44"/>
  <c r="E50" i="44" s="1"/>
  <c r="E49" i="44" s="1"/>
  <c r="E48" i="44" s="1"/>
  <c r="F45" i="44"/>
  <c r="F44" i="44" s="1"/>
  <c r="F43" i="44" s="1"/>
  <c r="F42" i="44" s="1"/>
  <c r="E45" i="44"/>
  <c r="E44" i="44" s="1"/>
  <c r="E43" i="44" s="1"/>
  <c r="E42" i="44" s="1"/>
  <c r="F40" i="44"/>
  <c r="F39" i="44" s="1"/>
  <c r="E40" i="44"/>
  <c r="E39" i="44" s="1"/>
  <c r="F37" i="44"/>
  <c r="F36" i="44" s="1"/>
  <c r="E37" i="44"/>
  <c r="E36" i="44" s="1"/>
  <c r="F29" i="44"/>
  <c r="F28" i="44" s="1"/>
  <c r="F27" i="44" s="1"/>
  <c r="F26" i="44" s="1"/>
  <c r="F25" i="44" s="1"/>
  <c r="E29" i="44"/>
  <c r="E28" i="44" s="1"/>
  <c r="E27" i="44" s="1"/>
  <c r="E26" i="44" s="1"/>
  <c r="E25" i="44" s="1"/>
  <c r="F23" i="44"/>
  <c r="F22" i="44" s="1"/>
  <c r="E23" i="44"/>
  <c r="E22" i="44" s="1"/>
  <c r="F20" i="44"/>
  <c r="F19" i="44" s="1"/>
  <c r="E20" i="44"/>
  <c r="E19" i="44" s="1"/>
  <c r="F14" i="44"/>
  <c r="F13" i="44" s="1"/>
  <c r="E14" i="44"/>
  <c r="E13" i="44" s="1"/>
  <c r="E149" i="33"/>
  <c r="E232" i="33"/>
  <c r="G155" i="45" l="1"/>
  <c r="G191" i="45"/>
  <c r="G190" i="45" s="1"/>
  <c r="G184" i="45" s="1"/>
  <c r="G201" i="45"/>
  <c r="G106" i="45"/>
  <c r="F106" i="45"/>
  <c r="E200" i="44"/>
  <c r="F36" i="45"/>
  <c r="G36" i="45"/>
  <c r="G34" i="45" s="1"/>
  <c r="G128" i="45"/>
  <c r="F81" i="34"/>
  <c r="F76" i="34" s="1"/>
  <c r="F112" i="45"/>
  <c r="F105" i="45" s="1"/>
  <c r="F92" i="45" s="1"/>
  <c r="F196" i="34"/>
  <c r="F195" i="34" s="1"/>
  <c r="G112" i="45"/>
  <c r="F123" i="34"/>
  <c r="F217" i="34"/>
  <c r="F216" i="34" s="1"/>
  <c r="F215" i="34" s="1"/>
  <c r="F225" i="34"/>
  <c r="F224" i="34" s="1"/>
  <c r="F223" i="34" s="1"/>
  <c r="F222" i="34" s="1"/>
  <c r="F10" i="34"/>
  <c r="F12" i="34"/>
  <c r="F11" i="34" s="1"/>
  <c r="F149" i="34"/>
  <c r="F35" i="34"/>
  <c r="F33" i="34" s="1"/>
  <c r="F68" i="34"/>
  <c r="F162" i="34"/>
  <c r="F186" i="34"/>
  <c r="F161" i="34" s="1"/>
  <c r="F205" i="34"/>
  <c r="F204" i="34" s="1"/>
  <c r="F194" i="34" s="1"/>
  <c r="F18" i="34"/>
  <c r="F142" i="34"/>
  <c r="F141" i="34" s="1"/>
  <c r="F135" i="34" s="1"/>
  <c r="F80" i="45"/>
  <c r="G17" i="45"/>
  <c r="G18" i="45"/>
  <c r="F13" i="45"/>
  <c r="F12" i="45" s="1"/>
  <c r="F11" i="45"/>
  <c r="F35" i="45"/>
  <c r="F34" i="45"/>
  <c r="F18" i="45"/>
  <c r="F17" i="45"/>
  <c r="F59" i="45"/>
  <c r="F48" i="45" s="1"/>
  <c r="G13" i="45"/>
  <c r="G12" i="45" s="1"/>
  <c r="G11" i="45"/>
  <c r="G48" i="45"/>
  <c r="G142" i="45"/>
  <c r="G154" i="45"/>
  <c r="G166" i="45"/>
  <c r="F34" i="34"/>
  <c r="F16" i="34"/>
  <c r="F17" i="34"/>
  <c r="F58" i="34"/>
  <c r="F47" i="34" s="1"/>
  <c r="F108" i="34"/>
  <c r="F101" i="34" s="1"/>
  <c r="F88" i="34" s="1"/>
  <c r="F176" i="34"/>
  <c r="F175" i="44"/>
  <c r="F165" i="44" s="1"/>
  <c r="E141" i="44"/>
  <c r="F111" i="44"/>
  <c r="F71" i="44"/>
  <c r="F58" i="44" s="1"/>
  <c r="F47" i="44" s="1"/>
  <c r="E105" i="44"/>
  <c r="F105" i="44"/>
  <c r="E175" i="44"/>
  <c r="E165" i="44" s="1"/>
  <c r="E215" i="44"/>
  <c r="F184" i="44"/>
  <c r="E190" i="44"/>
  <c r="E189" i="44" s="1"/>
  <c r="E35" i="44"/>
  <c r="E33" i="44" s="1"/>
  <c r="F134" i="44"/>
  <c r="F133" i="44" s="1"/>
  <c r="F127" i="44" s="1"/>
  <c r="F202" i="44"/>
  <c r="F201" i="44" s="1"/>
  <c r="F200" i="44" s="1"/>
  <c r="E71" i="44"/>
  <c r="E58" i="44" s="1"/>
  <c r="E47" i="44" s="1"/>
  <c r="E111" i="44"/>
  <c r="E84" i="44"/>
  <c r="E79" i="44" s="1"/>
  <c r="F154" i="44"/>
  <c r="E184" i="44"/>
  <c r="E18" i="44"/>
  <c r="E16" i="44" s="1"/>
  <c r="F18" i="44"/>
  <c r="F17" i="44" s="1"/>
  <c r="F35" i="44"/>
  <c r="F34" i="44" s="1"/>
  <c r="F84" i="44"/>
  <c r="F79" i="44" s="1"/>
  <c r="E134" i="44"/>
  <c r="E133" i="44" s="1"/>
  <c r="E127" i="44" s="1"/>
  <c r="F141" i="44"/>
  <c r="F213" i="44"/>
  <c r="E154" i="44"/>
  <c r="E12" i="44"/>
  <c r="E11" i="44" s="1"/>
  <c r="E10" i="44"/>
  <c r="F12" i="44"/>
  <c r="F11" i="44" s="1"/>
  <c r="F10" i="44"/>
  <c r="E34" i="44"/>
  <c r="F190" i="44"/>
  <c r="F189" i="44" s="1"/>
  <c r="G35" i="45" l="1"/>
  <c r="G127" i="45"/>
  <c r="G105" i="45"/>
  <c r="G92" i="45" s="1"/>
  <c r="G10" i="45"/>
  <c r="F153" i="44"/>
  <c r="F126" i="44" s="1"/>
  <c r="F9" i="34"/>
  <c r="F134" i="34"/>
  <c r="F10" i="45"/>
  <c r="E214" i="44"/>
  <c r="E213" i="44" s="1"/>
  <c r="F104" i="44"/>
  <c r="F91" i="44" s="1"/>
  <c r="E153" i="44"/>
  <c r="E126" i="44" s="1"/>
  <c r="F33" i="44"/>
  <c r="E17" i="44"/>
  <c r="E183" i="44"/>
  <c r="F183" i="44"/>
  <c r="E104" i="44"/>
  <c r="E91" i="44" s="1"/>
  <c r="F16" i="44"/>
  <c r="E9" i="44"/>
  <c r="G9" i="45" l="1"/>
  <c r="G235" i="45" s="1"/>
  <c r="F245" i="34"/>
  <c r="F8" i="34"/>
  <c r="F9" i="44"/>
  <c r="F234" i="44" s="1"/>
  <c r="E234" i="44"/>
  <c r="E210" i="33" l="1"/>
  <c r="E200" i="33"/>
  <c r="E199" i="33" s="1"/>
  <c r="E198" i="33" s="1"/>
  <c r="E168" i="33"/>
  <c r="E189" i="33"/>
  <c r="E153" i="33"/>
  <c r="E98" i="33"/>
  <c r="E74" i="33"/>
  <c r="E73" i="33" s="1"/>
  <c r="E162" i="33" l="1"/>
  <c r="E161" i="33" s="1"/>
  <c r="E225" i="33"/>
  <c r="G11" i="42"/>
  <c r="G12" i="42"/>
  <c r="G13" i="42"/>
  <c r="G14" i="42"/>
  <c r="G15" i="42"/>
  <c r="G16" i="42"/>
  <c r="G17" i="42"/>
  <c r="G18" i="42"/>
  <c r="G19" i="42"/>
  <c r="G20" i="42"/>
  <c r="E21" i="42"/>
  <c r="F21" i="42"/>
  <c r="H21" i="42"/>
  <c r="I21" i="42"/>
  <c r="G10" i="42"/>
  <c r="D11" i="42"/>
  <c r="D12" i="42"/>
  <c r="D13" i="42"/>
  <c r="D14" i="42"/>
  <c r="D15" i="42"/>
  <c r="D16" i="42"/>
  <c r="D17" i="42"/>
  <c r="D18" i="42"/>
  <c r="D19" i="42"/>
  <c r="D20" i="42"/>
  <c r="D10" i="42"/>
  <c r="E22" i="26"/>
  <c r="F22" i="26"/>
  <c r="D10" i="26"/>
  <c r="D11" i="26"/>
  <c r="D13" i="26"/>
  <c r="D14" i="26"/>
  <c r="D15" i="26"/>
  <c r="D16" i="26"/>
  <c r="D17" i="26"/>
  <c r="D18" i="26"/>
  <c r="D19" i="26"/>
  <c r="D20" i="26"/>
  <c r="D21" i="26"/>
  <c r="D9" i="26"/>
  <c r="D38" i="43"/>
  <c r="C38" i="43"/>
  <c r="D35" i="43"/>
  <c r="C35" i="43"/>
  <c r="D32" i="43"/>
  <c r="C32" i="43"/>
  <c r="D29" i="43"/>
  <c r="C29" i="43"/>
  <c r="D25" i="43"/>
  <c r="C25" i="43"/>
  <c r="D20" i="43"/>
  <c r="C20" i="43"/>
  <c r="D17" i="43"/>
  <c r="D9" i="43"/>
  <c r="C9" i="43"/>
  <c r="D21" i="42" l="1"/>
  <c r="D22" i="26"/>
  <c r="G21" i="42"/>
  <c r="C41" i="43"/>
  <c r="D41" i="43"/>
  <c r="I319" i="42"/>
  <c r="E9" i="41"/>
  <c r="D9" i="41"/>
  <c r="C9" i="41"/>
  <c r="B9" i="41"/>
  <c r="C9" i="35"/>
  <c r="B9" i="35"/>
  <c r="D28" i="40" l="1"/>
  <c r="D27" i="40" s="1"/>
  <c r="D26" i="40" s="1"/>
  <c r="C28" i="40"/>
  <c r="C27" i="40" s="1"/>
  <c r="C26" i="40" s="1"/>
  <c r="D24" i="40"/>
  <c r="D23" i="40" s="1"/>
  <c r="D22" i="40" s="1"/>
  <c r="C24" i="40"/>
  <c r="C23" i="40" s="1"/>
  <c r="C22" i="40" s="1"/>
  <c r="D19" i="40"/>
  <c r="C19" i="40"/>
  <c r="D17" i="40"/>
  <c r="C17" i="40"/>
  <c r="C16" i="40" s="1"/>
  <c r="C15" i="40" s="1"/>
  <c r="D13" i="40"/>
  <c r="C13" i="40"/>
  <c r="D11" i="40"/>
  <c r="C11" i="40"/>
  <c r="D37" i="39"/>
  <c r="C37" i="39"/>
  <c r="D32" i="39"/>
  <c r="C32" i="39"/>
  <c r="D28" i="39"/>
  <c r="C28" i="39"/>
  <c r="D23" i="39"/>
  <c r="C23" i="39"/>
  <c r="D20" i="39"/>
  <c r="C20" i="39"/>
  <c r="D17" i="39"/>
  <c r="C17" i="39"/>
  <c r="D14" i="39"/>
  <c r="C14" i="39"/>
  <c r="D12" i="39"/>
  <c r="C12" i="39"/>
  <c r="D10" i="39"/>
  <c r="C10" i="39"/>
  <c r="D16" i="40" l="1"/>
  <c r="D15" i="40" s="1"/>
  <c r="C10" i="40"/>
  <c r="D31" i="39"/>
  <c r="D30" i="39" s="1"/>
  <c r="D10" i="40"/>
  <c r="C21" i="40"/>
  <c r="D21" i="40"/>
  <c r="D9" i="39"/>
  <c r="C9" i="39"/>
  <c r="C31" i="39"/>
  <c r="C30" i="39" s="1"/>
  <c r="C10" i="4"/>
  <c r="D39" i="39" l="1"/>
  <c r="D9" i="40"/>
  <c r="C9" i="40"/>
  <c r="C39" i="39"/>
  <c r="E229" i="33"/>
  <c r="E186" i="33" l="1"/>
  <c r="E185" i="33" s="1"/>
  <c r="E184" i="33" s="1"/>
  <c r="E145" i="33" l="1"/>
  <c r="E167" i="33" l="1"/>
  <c r="E160" i="33" s="1"/>
  <c r="E143" i="33"/>
  <c r="C32" i="14" l="1"/>
  <c r="E165" i="33" l="1"/>
  <c r="E164" i="33" s="1"/>
  <c r="E240" i="33" l="1"/>
  <c r="E239" i="33" s="1"/>
  <c r="E238" i="33" s="1"/>
  <c r="E237" i="33" s="1"/>
  <c r="E224" i="33"/>
  <c r="E235" i="33"/>
  <c r="E234" i="33" s="1"/>
  <c r="E218" i="33"/>
  <c r="E216" i="33"/>
  <c r="E209" i="33"/>
  <c r="E208" i="33" s="1"/>
  <c r="E205" i="33"/>
  <c r="E204" i="33" s="1"/>
  <c r="E196" i="33"/>
  <c r="E195" i="33" s="1"/>
  <c r="E182" i="33"/>
  <c r="E181" i="33" s="1"/>
  <c r="E179" i="33"/>
  <c r="E178" i="33" s="1"/>
  <c r="E176" i="33"/>
  <c r="E175" i="33" s="1"/>
  <c r="E157" i="33"/>
  <c r="E156" i="33" s="1"/>
  <c r="E152" i="33"/>
  <c r="E148" i="33"/>
  <c r="E141" i="33"/>
  <c r="E140" i="33" s="1"/>
  <c r="E134" i="33"/>
  <c r="E124" i="33"/>
  <c r="E123" i="33" s="1"/>
  <c r="E120" i="33"/>
  <c r="E119" i="33" s="1"/>
  <c r="E116" i="33"/>
  <c r="E114" i="33"/>
  <c r="E110" i="33"/>
  <c r="E109" i="33" s="1"/>
  <c r="E103" i="33"/>
  <c r="E106" i="33"/>
  <c r="E105" i="33" s="1"/>
  <c r="E97" i="33"/>
  <c r="E96" i="33" s="1"/>
  <c r="E93" i="33"/>
  <c r="E92" i="33" s="1"/>
  <c r="E86" i="33"/>
  <c r="E85" i="33" s="1"/>
  <c r="E83" i="33"/>
  <c r="E82" i="33" s="1"/>
  <c r="E79" i="33"/>
  <c r="E78" i="33" s="1"/>
  <c r="E77" i="33" s="1"/>
  <c r="E71" i="33"/>
  <c r="E69" i="33"/>
  <c r="E66" i="33"/>
  <c r="E65" i="33" s="1"/>
  <c r="E63" i="33"/>
  <c r="E62" i="33" s="1"/>
  <c r="E60" i="33"/>
  <c r="E59" i="33" s="1"/>
  <c r="E55" i="33"/>
  <c r="E54" i="33" s="1"/>
  <c r="E53" i="33" s="1"/>
  <c r="E51" i="33"/>
  <c r="E50" i="33" s="1"/>
  <c r="E49" i="33" s="1"/>
  <c r="E48" i="33" s="1"/>
  <c r="E45" i="33"/>
  <c r="E44" i="33" s="1"/>
  <c r="E43" i="33" s="1"/>
  <c r="E42" i="33" s="1"/>
  <c r="E40" i="33"/>
  <c r="E39" i="33" s="1"/>
  <c r="E37" i="33"/>
  <c r="E36" i="33" s="1"/>
  <c r="E23" i="33"/>
  <c r="E22" i="33" s="1"/>
  <c r="E20" i="33"/>
  <c r="E19" i="33" s="1"/>
  <c r="E14" i="33"/>
  <c r="E13" i="33" s="1"/>
  <c r="E12" i="33" s="1"/>
  <c r="E11" i="33" s="1"/>
  <c r="E174" i="33" l="1"/>
  <c r="E159" i="33"/>
  <c r="E194" i="33"/>
  <c r="E193" i="33" s="1"/>
  <c r="E68" i="33"/>
  <c r="E58" i="33" s="1"/>
  <c r="E47" i="33" s="1"/>
  <c r="E108" i="33"/>
  <c r="E203" i="33"/>
  <c r="E139" i="33"/>
  <c r="E133" i="33" s="1"/>
  <c r="E18" i="33"/>
  <c r="E17" i="33" s="1"/>
  <c r="E215" i="33"/>
  <c r="E214" i="33" s="1"/>
  <c r="E213" i="33" s="1"/>
  <c r="E29" i="33"/>
  <c r="E28" i="33" s="1"/>
  <c r="E27" i="33" s="1"/>
  <c r="E26" i="33" s="1"/>
  <c r="E25" i="33" s="1"/>
  <c r="E91" i="33"/>
  <c r="E90" i="33" s="1"/>
  <c r="E89" i="33" s="1"/>
  <c r="E155" i="33"/>
  <c r="E81" i="33"/>
  <c r="E76" i="33" s="1"/>
  <c r="E223" i="33"/>
  <c r="E222" i="33" s="1"/>
  <c r="E102" i="33"/>
  <c r="E35" i="33"/>
  <c r="E147" i="33"/>
  <c r="E10" i="33"/>
  <c r="E16" i="33" l="1"/>
  <c r="E202" i="33"/>
  <c r="E192" i="33" s="1"/>
  <c r="E132" i="33"/>
  <c r="E221" i="33"/>
  <c r="E220" i="33" s="1"/>
  <c r="E101" i="33"/>
  <c r="E34" i="33"/>
  <c r="E33" i="33"/>
  <c r="C20" i="14" l="1"/>
  <c r="G320" i="26" l="1"/>
  <c r="C35" i="13" l="1"/>
  <c r="C27" i="4" l="1"/>
  <c r="C26" i="4" s="1"/>
  <c r="C25" i="4" s="1"/>
  <c r="C23" i="4"/>
  <c r="C22" i="4" s="1"/>
  <c r="C21" i="4" s="1"/>
  <c r="C18" i="4"/>
  <c r="C16" i="4"/>
  <c r="C15" i="4" s="1"/>
  <c r="C14" i="4" s="1"/>
  <c r="C12" i="4"/>
  <c r="C38" i="13"/>
  <c r="C32" i="13"/>
  <c r="C29" i="13"/>
  <c r="C25" i="13"/>
  <c r="C20" i="13"/>
  <c r="C17" i="13"/>
  <c r="C9" i="13"/>
  <c r="C40" i="13" s="1"/>
  <c r="C37" i="14"/>
  <c r="C28" i="14"/>
  <c r="C23" i="14"/>
  <c r="C17" i="14"/>
  <c r="C14" i="14"/>
  <c r="C12" i="14"/>
  <c r="C10" i="14"/>
  <c r="C9" i="14" l="1"/>
  <c r="C31" i="14"/>
  <c r="C30" i="14" s="1"/>
  <c r="C20" i="4"/>
  <c r="C9" i="4"/>
  <c r="C8" i="4" l="1"/>
  <c r="C39" i="14"/>
  <c r="E9" i="33" l="1"/>
  <c r="E243" i="33" s="1"/>
  <c r="F130" i="45"/>
  <c r="F129" i="45" s="1"/>
  <c r="F128" i="45" s="1"/>
  <c r="F127" i="45" s="1"/>
  <c r="F9" i="45" s="1"/>
  <c r="F235" i="45" s="1"/>
</calcChain>
</file>

<file path=xl/sharedStrings.xml><?xml version="1.0" encoding="utf-8"?>
<sst xmlns="http://schemas.openxmlformats.org/spreadsheetml/2006/main" count="4320" uniqueCount="609">
  <si>
    <t>тыс. рублей</t>
  </si>
  <si>
    <t>наименование</t>
  </si>
  <si>
    <t>код источников</t>
  </si>
  <si>
    <t>Сумма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</si>
  <si>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</si>
  <si>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</si>
  <si>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</si>
  <si>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</si>
  <si>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</si>
  <si>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Получение кредитов от кредитных организаций бюджетами городских поселений в валюте Российской Федерации </t>
  </si>
  <si>
    <t>903 01 02 00 00 13 0000 710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</si>
  <si>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</si>
  <si>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</si>
  <si>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городских поселений кредитов от  кредитных организаций в валюте Российской Федерации </t>
  </si>
  <si>
    <t>903 01 02 00 00 13 0000 810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</si>
  <si>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</si>
  <si>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</si>
  <si>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</si>
  <si>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</si>
  <si>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</si>
  <si>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903 01 03 01 00 13 0000 710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</si>
  <si>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</si>
  <si>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</si>
  <si>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</si>
  <si>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903 01 03 01 00 13 0000 810</t>
  </si>
  <si>
    <t>Изменение остатков средств на счетах по учёту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</si>
  <si>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</si>
  <si>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</si>
  <si>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</si>
  <si>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</si>
  <si>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</si>
  <si>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</si>
  <si>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</si>
  <si>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</si>
  <si>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</si>
  <si>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</si>
  <si>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</si>
  <si>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</si>
  <si>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</si>
  <si>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</si>
  <si>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</si>
  <si>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бюджетаов городских поселений</t>
  </si>
  <si>
    <t>000 01 05 02 01 13 0000 610</t>
  </si>
  <si>
    <t>Код бюджетной классификации 
Российской Федерации</t>
  </si>
  <si>
    <t>Наименование</t>
  </si>
  <si>
    <t>РзПР</t>
  </si>
  <si>
    <t>КЦСР</t>
  </si>
  <si>
    <t>КВР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</si>
  <si>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</si>
  <si>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</si>
  <si>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</si>
  <si>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</si>
  <si>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</si>
  <si>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 "Железногорск-Илимское городское поселение"</t>
  </si>
  <si>
    <t>80 1 01 00000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</si>
  <si>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</si>
  <si>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</si>
  <si>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</si>
  <si>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</si>
  <si>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Обеспечение деятельности Думы Железногорск-Илимского городского поселения </t>
  </si>
  <si>
    <t>80 3 00 00000</t>
  </si>
  <si>
    <t>Аппарат Думы Железногорск-Илимского городского поселения</t>
  </si>
  <si>
    <t>80 3 01 00000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</si>
  <si>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</si>
  <si>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</si>
  <si>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</si>
  <si>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</si>
  <si>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Председатель Думы Железногорск-Илимского городского поселения</t>
  </si>
  <si>
    <t>80 3 02 00000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</si>
  <si>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</si>
  <si>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</si>
  <si>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 "Железногорск-Илимское городское поселение"</t>
  </si>
  <si>
    <t>80 2 01 00000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</si>
  <si>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</si>
  <si>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</si>
  <si>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Ревизионной комиссии города Железногорска-Илимского</t>
  </si>
  <si>
    <t>80 4 00 00000</t>
  </si>
  <si>
    <t>Аппарат Ревизионной комиссии города Железногорска-Илимского</t>
  </si>
  <si>
    <t>80 4 01 00000</t>
  </si>
  <si>
    <t>Председатель Ревизионной комиссии города Железногорска-Илимского</t>
  </si>
  <si>
    <t>80 4 02 00000</t>
  </si>
  <si>
    <t>Резервные фонды</t>
  </si>
  <si>
    <t>0111</t>
  </si>
  <si>
    <t xml:space="preserve">Резервный фонд администрации муниципального образования </t>
  </si>
  <si>
    <t>Резервный фонд администрации муниципального образования "Железногорск-Илимское городское поселение"</t>
  </si>
  <si>
    <t>Другие общегосударственные вопросы</t>
  </si>
  <si>
    <t>0113</t>
  </si>
  <si>
    <t>Управление муниципальной собственностью муниципального образования "Железногорск-Илимское городское поселение"</t>
  </si>
  <si>
    <t>Выполнение других обязательств муниципального образования "Железногорск-Илимское городское поселение"</t>
  </si>
  <si>
    <t>82 1 00 00000</t>
  </si>
  <si>
    <t xml:space="preserve">Прочие мероприятия по выполнению других обязательств муниципального образования </t>
  </si>
  <si>
    <t xml:space="preserve">Реализация мероприятий перечня проектов народных инициатив 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</si>
  <si>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</si>
  <si>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</si>
  <si>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</si>
  <si>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</si>
  <si>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</si>
  <si>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</si>
  <si>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</si>
  <si>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</si>
  <si>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</si>
  <si>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</si>
  <si>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</si>
  <si>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Общеэкономические вопросы                                   </t>
  </si>
  <si>
    <t>0401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</si>
  <si>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</si>
  <si>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</si>
  <si>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</si>
  <si>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</si>
  <si>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</si>
  <si>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</si>
  <si>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</si>
  <si>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</si>
  <si>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</si>
  <si>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</si>
  <si>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</si>
  <si>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</si>
  <si>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</si>
  <si>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79 В 01 00000</t>
  </si>
  <si>
    <t>Уличное освещение</t>
  </si>
  <si>
    <t>Озеленение</t>
  </si>
  <si>
    <t>Организация и содержание мест захоронения</t>
  </si>
  <si>
    <t xml:space="preserve">Прочие мероприятия по благоустройству территории муниципального образования "Железногорск-Илимское городское поселение" 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</si>
  <si>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</si>
  <si>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</si>
  <si>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</si>
  <si>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</si>
  <si>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</si>
  <si>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</si>
  <si>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79 9 01 00000</t>
  </si>
  <si>
    <t>79 9 01 66100</t>
  </si>
  <si>
    <t>СОЦИАЛЬНАЯ ПОЛИТИКА</t>
  </si>
  <si>
    <t>1000</t>
  </si>
  <si>
    <t>Пенсионное обеспечение</t>
  </si>
  <si>
    <t>1001</t>
  </si>
  <si>
    <t>Выплата пенсии за выслугу лет гражданам, замещавшим должности муниципальной службы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</si>
  <si>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</si>
  <si>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</si>
  <si>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</si>
  <si>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ФИЗИЧЕСКАЯ КУЛЬТУРА И СПОРТ</t>
  </si>
  <si>
    <t>1100</t>
  </si>
  <si>
    <t>Физическая культура</t>
  </si>
  <si>
    <t>1101</t>
  </si>
  <si>
    <t>Мероприятия по капитальному ремонту объектов муниципальной собственности в сфере физической культуры и спорта</t>
  </si>
  <si>
    <t>ОБСЛУЖИВАНИЕ ГОСУДАСРТВЕННОГО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</si>
  <si>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</si>
  <si>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</si>
  <si>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</si>
  <si>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</si>
  <si>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</si>
  <si>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</si>
  <si>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ИТОГО РАСХОДОВ</t>
  </si>
  <si>
    <t>Развитие международных дружеских связей с городом-побратимом Саката (Япония)</t>
  </si>
  <si>
    <t>КВСР</t>
  </si>
  <si>
    <t>администрация муниципального образования "Железногорск-Илимское городское поселение"</t>
  </si>
  <si>
    <t>903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</si>
  <si>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</si>
  <si>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</si>
  <si>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Общеэкономические вопросы </t>
  </si>
  <si>
    <t>Пенсионное обесечение</t>
  </si>
  <si>
    <t>Социальное обесечение населения</t>
  </si>
  <si>
    <t xml:space="preserve">Физическая культура </t>
  </si>
  <si>
    <t>ОБСЛУЖИВАНИЕ ГОСУДАРСТВЕННОГО И МУНИЦИПАЛЬНОГО ДОЛГА</t>
  </si>
  <si>
    <t xml:space="preserve">Наименование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</si>
  <si>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</si>
  <si>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</si>
  <si>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</si>
  <si>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</si>
  <si>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</si>
  <si>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000  1 01 02000 01 0000 110</t>
  </si>
  <si>
    <t>000 1 03 00000 00 0000 000</t>
  </si>
  <si>
    <t>000 1 03 02000 01 0000 110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</si>
  <si>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</si>
  <si>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</si>
  <si>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</si>
  <si>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</si>
  <si>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</si>
  <si>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</si>
  <si>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</si>
  <si>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</si>
  <si>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</si>
  <si>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</si>
  <si>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</si>
  <si>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 xml:space="preserve"> 000 1 13 00000 00 0000 000</t>
  </si>
  <si>
    <t>Доходы от компенсации затрат государства</t>
  </si>
  <si>
    <t>000 1 13 02000 00 0000 130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</si>
  <si>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</si>
  <si>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</si>
  <si>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</si>
  <si>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</si>
  <si>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</si>
  <si>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</si>
  <si>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</si>
  <si>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</si>
  <si>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</si>
  <si>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</si>
  <si>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</si>
  <si>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</si>
  <si>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</si>
  <si>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</si>
  <si>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</si>
  <si>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</si>
  <si>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ИТОГО ДОХОДОВ</t>
  </si>
  <si>
    <t>НАЦИОНАЛЬНАЯ БЕЗОПАСНОСТЬ И ПРАВООХРАНИТЕЛЬНАЯ  ДЕЯТЕЛЬНОСТЬ</t>
  </si>
  <si>
    <t>Муниципальная программа "Формирование современной городской среды на территории города Железногорск-Илимский"</t>
  </si>
  <si>
    <t>000 2 02 20000 00 0000 150</t>
  </si>
  <si>
    <t>000 2 02 30000 00 0000 150</t>
  </si>
  <si>
    <t>000 2 02 30024 00 0000 150</t>
  </si>
  <si>
    <t>Муниципальная программа "Молодежь муниципального образования "Железногорск-Илимское городское поселение"</t>
  </si>
  <si>
    <t>Муниципальная программа "Энергосбережение и повышение энергоэффективности на территории муниципального образования "Железногорск-Илимское городское поселение"</t>
  </si>
  <si>
    <t>Муниципальная программа "Обеспечение пожарной безопасности в муниципальном образовании "Железногорск-Илимское городское поселение"</t>
  </si>
  <si>
    <t>Муниципальная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"Железногорск-Илимское городское поселение"</t>
  </si>
  <si>
    <t>Муниципальная программа "Капитальный ремонт и ремонт автомобильных дорог общего пользования на территории муниципального образования "Железногорск-Илимское городское поселение"</t>
  </si>
  <si>
    <t>Акцизы по подакцизным товарам (продукции), производимым на территории Российской Федерации</t>
  </si>
  <si>
    <t>80 0 00 00000</t>
  </si>
  <si>
    <t>80 1 00 00000</t>
  </si>
  <si>
    <t>80 1 01 40100</t>
  </si>
  <si>
    <t>80 3 01 40100</t>
  </si>
  <si>
    <t>80 3 02 40100</t>
  </si>
  <si>
    <t>Финансовое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</si>
  <si>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 "Железногорск-Илимское городское поселение"</t>
  </si>
  <si>
    <t>80 2 01 40100</t>
  </si>
  <si>
    <t>80 2 00 00000</t>
  </si>
  <si>
    <t>80 4 01 40100</t>
  </si>
  <si>
    <t>80 4 02 40100</t>
  </si>
  <si>
    <t>80 5 00 00000</t>
  </si>
  <si>
    <t>80 2 ГП 00000</t>
  </si>
  <si>
    <t>Обеспечение реализации отдельных государственных полномочий, переданных в соответствии с нормативно-правовыми актами Иркутской области</t>
  </si>
  <si>
    <t>80 2 ГП 73150</t>
  </si>
  <si>
    <t>Финансовое обеспечение реализации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</si>
  <si>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81 1 00 00000</t>
  </si>
  <si>
    <t>81 0 00 00000</t>
  </si>
  <si>
    <t>Мероприятия по оценке недвижимости, признанию прав и регулированию отношений по муниципальной собственности муниципального образования «Железногорск-Илимское городское поселение»</t>
  </si>
  <si>
    <t>Оценка недвижимости, признание прав и регулирование отношений по муниципальной собственности</t>
  </si>
  <si>
    <t>82 0 00 00000</t>
  </si>
  <si>
    <t>Представительские расходы, прием и обслуживание делегаций, членские взносы, денежные вознаграждения, организация и проведение общегородских культурно-массовых мероприятий</t>
  </si>
  <si>
    <t>80 5 00 43000</t>
  </si>
  <si>
    <t>82 1 00 45000</t>
  </si>
  <si>
    <t>82 2 00 45000</t>
  </si>
  <si>
    <t>Присвоение звания "Почетный гражданин города Железногорск-Илимский"</t>
  </si>
  <si>
    <t>82 4 00 00000</t>
  </si>
  <si>
    <t>82 4 00 46000</t>
  </si>
  <si>
    <t>Информационное освещение деятельности органов местного самоуправления муниципального образования "Железногорск-Илимское городское поселение" в средствах массовой информации и на официальном сайте</t>
  </si>
  <si>
    <t>Мероприятия по информационному освещению деятельности органов местного самоуправления муниципального образования "Железногорск-Илимское городское поселение" в средствах массовой информации и на официальном сайте</t>
  </si>
  <si>
    <t>82 5 00 00000</t>
  </si>
  <si>
    <t>Расходы местных бюджетов, в целях софинансирования которых из областного бюджета предоставляются субсидии</t>
  </si>
  <si>
    <t>82 5 00 45000</t>
  </si>
  <si>
    <t>Исполнение судебных актов по обращению взыскания на средства местного бюджета</t>
  </si>
  <si>
    <t>82 5 00 47000</t>
  </si>
  <si>
    <t>83 0 00 00000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</si>
  <si>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</si>
  <si>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профилактике терроризма и экстремизма, а также минимизацию и (или) ликвидацию последствий проявлений терроризма и экстремизма</t>
  </si>
  <si>
    <t>Мероприятия по обеспечению мер противопожарной безопасности</t>
  </si>
  <si>
    <t>79 5 00 00000</t>
  </si>
  <si>
    <t>79 5 00 S0000</t>
  </si>
  <si>
    <t>79 5 00 64100</t>
  </si>
  <si>
    <t xml:space="preserve">Содержание, капитальный ремонт и ремонт автомобильных дорог общего пользования местного значения и искусственных сооружений на них </t>
  </si>
  <si>
    <t>86 0 00 00000</t>
  </si>
  <si>
    <t xml:space="preserve">Содержание автомобильных дорог общего пользования местного значения </t>
  </si>
  <si>
    <t>86 0 00 64100</t>
  </si>
  <si>
    <t>86 0 00 64200</t>
  </si>
  <si>
    <t>Мероприятия, направленные на повышение безопасности дорожного движения на автомобильных дорогах</t>
  </si>
  <si>
    <t>Муниципальная программа "Экономическое развитие и потребительский рынок"</t>
  </si>
  <si>
    <t>Мероприятия, направленные на экономическое развитие и потребительский рынок</t>
  </si>
  <si>
    <t>Расходы местных бюджетов, в целях софинансирования которых из областного бюджета предоставляются субсидии, в том числе за счет субсидий из федерального бюджета</t>
  </si>
  <si>
    <t>87 0 00 00000</t>
  </si>
  <si>
    <t>87 0 00 64400</t>
  </si>
  <si>
    <t>Муниципальная программа "Переселение граждан из ветхого и аварийного жилищного фонда Железногорск-Илимского городского поселения "</t>
  </si>
  <si>
    <t>79 3 00 00000</t>
  </si>
  <si>
    <t>79 3 00 65000</t>
  </si>
  <si>
    <t>Мероприятия по переселению граждан из ветхого и аварийного жилищного фонда</t>
  </si>
  <si>
    <t>88 2 00 00000</t>
  </si>
  <si>
    <t>88 3 00 00000</t>
  </si>
  <si>
    <t>Прочие мероприятия в области жилищного хозяйства</t>
  </si>
  <si>
    <t>88 3 00 65300</t>
  </si>
  <si>
    <t>88 2 00 65200</t>
  </si>
  <si>
    <t>89 0 00 00000</t>
  </si>
  <si>
    <t>Мероприятия в области коммунального хозяйства</t>
  </si>
  <si>
    <t>89 0 00 65500</t>
  </si>
  <si>
    <t>93 0 00 00000</t>
  </si>
  <si>
    <t>93 0 00 69000</t>
  </si>
  <si>
    <t>Исполнение обязательств по внутренним муниципальным заимствованиям</t>
  </si>
  <si>
    <t>79 А 00 00000</t>
  </si>
  <si>
    <t>79 А 00 S2630</t>
  </si>
  <si>
    <t>79 Б 00 L4970</t>
  </si>
  <si>
    <t>79 Б 00 00000</t>
  </si>
  <si>
    <t>Муниципальная программа "Развитие физической культуры и спорта в муниципальном образовании «Железногорск-Илимское городское поселение»»</t>
  </si>
  <si>
    <t>Муниципальная программа  "Обеспечение жильем молодых семей в муниципальном образовании "Железногорск-Илимское городское поселение""</t>
  </si>
  <si>
    <t>79 Б 00 L0000</t>
  </si>
  <si>
    <t>Выплата ежемесячной доплаты к пенсии Главе муниципального образования "Железногорск-Илимское городское поселение", пенсии за выслугу лет гражданам, замещавщим должности муниципальной службы</t>
  </si>
  <si>
    <t>94 0 00 00000</t>
  </si>
  <si>
    <t>94 0 00 67100</t>
  </si>
  <si>
    <t>94 0 00 67200</t>
  </si>
  <si>
    <t>Выплата ежемесячной доплаты к страховой пенсии по старости лицам, замещавшим должность Главы муниципального образования "Железногорск-Илимское городское поселение"</t>
  </si>
  <si>
    <t>Расходы на реализацию мероприятий по профессиональному развитию работников органов местного самоуправления</t>
  </si>
  <si>
    <t>80 2 00 40110</t>
  </si>
  <si>
    <t>79 9 00 00000</t>
  </si>
  <si>
    <t>Подпрограмма "Развитие молодежной политики"</t>
  </si>
  <si>
    <t>Организация и проведение мероприятий с детьми и молодежью</t>
  </si>
  <si>
    <t xml:space="preserve">Подпрограмма "Временное трудоустройство несовершеннолетних граждан в возрасте от 14 до 18 лет в свободное от учебы время" </t>
  </si>
  <si>
    <t>79 9 02 00000</t>
  </si>
  <si>
    <t>79 В 00 00000</t>
  </si>
  <si>
    <t>Благоустройство дворовых территорий</t>
  </si>
  <si>
    <t>Благоустройство общественных территорий</t>
  </si>
  <si>
    <t>79 В 02 00000</t>
  </si>
  <si>
    <t>Мероприятия по благоустройству территории муниципального образования «Железногорск-Илимское городское поселение»</t>
  </si>
  <si>
    <t>90 0 00 00000</t>
  </si>
  <si>
    <t>Благоустройство территории муниципального образования «Железногорск-Илимское городское поселение»</t>
  </si>
  <si>
    <t>90 1 00 00000</t>
  </si>
  <si>
    <t>90 1 00 65700</t>
  </si>
  <si>
    <t>90 2 00 00000</t>
  </si>
  <si>
    <t>90 2 00 65700</t>
  </si>
  <si>
    <t>90 3 00 00000</t>
  </si>
  <si>
    <t>90 3 00 65700</t>
  </si>
  <si>
    <t>79 8 00 00000</t>
  </si>
  <si>
    <t>79 1 00 00000</t>
  </si>
  <si>
    <t>79 2 00 00000</t>
  </si>
  <si>
    <t>79 6 00 00000</t>
  </si>
  <si>
    <t>0408</t>
  </si>
  <si>
    <t>1102</t>
  </si>
  <si>
    <t>Транспорт</t>
  </si>
  <si>
    <t>Массовый спорт</t>
  </si>
  <si>
    <t>Отдельные мероприятия в области автомобильного транспорта</t>
  </si>
  <si>
    <t>85 1 00 00000</t>
  </si>
  <si>
    <t>85 1 00 63000</t>
  </si>
  <si>
    <t>400</t>
  </si>
  <si>
    <t>Мероприятия по развитию спортивной инфраструктуры муниципального образования</t>
  </si>
  <si>
    <t>Капитальные вложения в объекты государственной (муниципальной) собственности</t>
  </si>
  <si>
    <t>79 А 00 68100</t>
  </si>
  <si>
    <t>81 1 00 44000</t>
  </si>
  <si>
    <t>Организация и проведение общегородских культурно-массовых мероприятий, участие в поздравительных мероприятиях</t>
  </si>
  <si>
    <t>79 1 00 62100</t>
  </si>
  <si>
    <t>79 2 00 62200</t>
  </si>
  <si>
    <t>80 2 ГП 73110</t>
  </si>
  <si>
    <t>79 6 00 64300</t>
  </si>
  <si>
    <t>90 4 00 00000</t>
  </si>
  <si>
    <t>90 4 00 65700</t>
  </si>
  <si>
    <t xml:space="preserve">Прочие субсидии </t>
  </si>
  <si>
    <t xml:space="preserve">   000 2 02 29999 00 0000 150   </t>
  </si>
  <si>
    <t>82 2 00 00000</t>
  </si>
  <si>
    <t>82 3 00 00000</t>
  </si>
  <si>
    <t>82 3 00 45000</t>
  </si>
  <si>
    <t>83 0 00 62000</t>
  </si>
  <si>
    <t>Финансовое обеспечение реализации отдельных областных государственных полномочий в сфере водоснабжения и водоотведения</t>
  </si>
  <si>
    <t>79 А 00 S0000</t>
  </si>
  <si>
    <t>79 7 00 00000</t>
  </si>
  <si>
    <t>88 0 00 00000</t>
  </si>
  <si>
    <t>Реализация политики в области жилищного хозяйства</t>
  </si>
  <si>
    <t>000 2 02 25497 00 0000 150</t>
  </si>
  <si>
    <t>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</si>
  <si>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
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</si>
  <si>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
И МУНИЦИПАЛЬНОЙ СОБСТВЕННОСТИ</t>
  </si>
  <si>
    <t>000 2 02 25555 00 0000 150</t>
  </si>
  <si>
    <t>79 В 02 65700</t>
  </si>
  <si>
    <t>Субсидии бюджетам на реализацию программ формирования современной городской среды</t>
  </si>
  <si>
    <t xml:space="preserve">Субсидии бюджетам на реализацию мероприятий по обеспечению жильем молодых семей </t>
  </si>
  <si>
    <t>Субсидии бюджетам бюджетной системы Российской Федерации (межбюджетные субсидии)</t>
  </si>
  <si>
    <t>Обеспечение проведения выборов и референдумов</t>
  </si>
  <si>
    <t>0107</t>
  </si>
  <si>
    <t>Муниципальная адресная программа "Переселение граждан, проживающих на территории муниципального образования "Железногорск-Илимское городское поселение", из аварийного жилищного фонда,  признанного таковым до 1 января 2017 года"</t>
  </si>
  <si>
    <t>№
п/п</t>
  </si>
  <si>
    <t>Наименование программы</t>
  </si>
  <si>
    <t>в том числе:</t>
  </si>
  <si>
    <t>1</t>
  </si>
  <si>
    <t>2</t>
  </si>
  <si>
    <t>3</t>
  </si>
  <si>
    <t>Муниципальная программа «Переселение граждан из ветхого и аварийного жилищного фонда Железногорск-Илимского городского поселения»</t>
  </si>
  <si>
    <t>4</t>
  </si>
  <si>
    <t>5</t>
  </si>
  <si>
    <t>6</t>
  </si>
  <si>
    <t>Муниципальная программа "Экономическое развитие и потребительскй рынок"</t>
  </si>
  <si>
    <t>7</t>
  </si>
  <si>
    <t>8</t>
  </si>
  <si>
    <t>9</t>
  </si>
  <si>
    <t>10</t>
  </si>
  <si>
    <t xml:space="preserve">Муниципальная программа "Развитие физической культуры и спорта в муниципальном образовании «Железногорск-Илимское городское поселение»" </t>
  </si>
  <si>
    <t>11</t>
  </si>
  <si>
    <t>Муниципальная программа "Обеспечение жильем молодых семей в муниципальном образовании "Железногорск-Илимское городское поселение"</t>
  </si>
  <si>
    <t>12</t>
  </si>
  <si>
    <t>ИТОГО</t>
  </si>
  <si>
    <t>Доходы от оказания платных услуг (работ)</t>
  </si>
  <si>
    <t>000 1 13 01000 00 0000 130</t>
  </si>
  <si>
    <t>Субвенции местным бюджетам на выполнение передаваемых полномочий субъектов Российской Федерации</t>
  </si>
  <si>
    <t>Обеспечение деятельности муниципального казенного учреждения</t>
  </si>
  <si>
    <t>86 0 00 41000</t>
  </si>
  <si>
    <t>Обеспечение деятельности муниципального казенного учреждения "Оздоровительный комплекс" в сфере дорожной деятельности</t>
  </si>
  <si>
    <t>86 0 00 41300</t>
  </si>
  <si>
    <t>Обеспечение деятельности муниципальног казенного учреждения</t>
  </si>
  <si>
    <t>79 9 02 41000</t>
  </si>
  <si>
    <t>Обеспечение деятельности муниципальног казенного учреждения "Оздоровительный комплекс" в сфере молодежной политики</t>
  </si>
  <si>
    <t>79 9 02 41500</t>
  </si>
  <si>
    <t>79 А 00 41000</t>
  </si>
  <si>
    <t>Обеспечение деятельности муниципальног казенного учреждения "Оздоровительный комплекс" в сфере физической культуры и спорта</t>
  </si>
  <si>
    <t>79 А 00 41100</t>
  </si>
  <si>
    <t>Обеспечение деятельности муниципальног казенного учреждения "Оздоровительный комплекс"</t>
  </si>
  <si>
    <t>79 А 00 41110</t>
  </si>
  <si>
    <t>Организация и проведение физкультурно-оздоровительных и спортивных мероприятий</t>
  </si>
  <si>
    <t>79 А 00 41120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</si>
  <si>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</si>
  <si>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</si>
  <si>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79 Г 00 00000</t>
  </si>
  <si>
    <t>79 7 F3 00000</t>
  </si>
  <si>
    <t>Мероприятия в рамках регионального проекта "Обеспечение устойчивого сокращения непригодного для проживания жилищного фонда"</t>
  </si>
  <si>
    <t>Мероприятия в рамках реализации регионального проекта "Формирование комфортной городской среды в Иркутской области"</t>
  </si>
  <si>
    <t>Реализация программ формирования современной городской среды</t>
  </si>
  <si>
    <t xml:space="preserve">79 В F2 00000 </t>
  </si>
  <si>
    <t>79 В F2 55551</t>
  </si>
  <si>
    <t>Муниципальная программа "Создание и содержание мест (площадок) твердых коммунальных отходов на территории муниципального образования "Железногорск-Илимское городское поселение"</t>
  </si>
  <si>
    <t>79 7 F3 67483</t>
  </si>
  <si>
    <t>79 7 F3 67484</t>
  </si>
  <si>
    <t>Виды долговых обязательств 
(привлечение/погашение)</t>
  </si>
  <si>
    <t>Всего, в том числе:</t>
  </si>
  <si>
    <t>1. Кредиты от кредитных организаций в валюте 
Российской Федерации</t>
  </si>
  <si>
    <t>2. Бюджетные кредиты от других бюджетов бюджетной системы в валюте Российской Федерации</t>
  </si>
  <si>
    <t>Обеспечение деятельности муниципального казенного учреждения "Оздоровительный комплекс" в сфере благоустройства</t>
  </si>
  <si>
    <t>90 4 00 41000</t>
  </si>
  <si>
    <t>90 4 00 41200</t>
  </si>
  <si>
    <t xml:space="preserve">ПЕРЕЧЕНЬ ГЛАВНЫХ АДМИНИСТРАТОРОВ ИСТОЧНИКОВ 
ФИНАНСИРОВАНИЯ ДЕФИЦИТА БЮДЖЕТА МУНИЦИПАЛЬНОГО ОБРАЗОВАНИЯ 
"ЖЕЛЕЗНОГОРСК-ИЛИМСКОЕ ГОРОДСКОЕ ПОСЕЛЕНИЕ" </t>
  </si>
  <si>
    <t>Наименование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</si>
  <si>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</si>
  <si>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</si>
  <si>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 xml:space="preserve">администрация муниципального образования 
«Железногорск-Илимское городское поселение» </t>
  </si>
  <si>
    <t>01 02 00 00 13 0000 710</t>
  </si>
  <si>
    <t xml:space="preserve">Получение кредитов от кредитных организаций бюджетами  городских поселений  в валюте Российской Федерации 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</si>
  <si>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</si>
  <si>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</si>
  <si>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</si>
  <si>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</si>
  <si>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ПЕРЕЧЕНЬ ГЛАВНЫХ АДМИНИСТРАТОРОВ ДОХОДОВ БЮДЖЕТА 
МУНИЦИПАЛЬНОГО ОБРАЗОВАНИЯ "ЖЕЛЕЗНОГОРСК-ИЛИМСКОЕ 
ГОРОДСКОЕ ПОСЕЛЕНИЕ"</t>
  </si>
  <si>
    <t>Наименование главного администратора доходов местного бюджета</t>
  </si>
  <si>
    <t>главного 
администратора доходов</t>
  </si>
  <si>
    <t>доходов 
местного бюджета</t>
  </si>
  <si>
    <t xml:space="preserve">администрация муниципального образования 
«Железногорск-Илимское городское поселение»                                     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</si>
  <si>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</si>
  <si>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</si>
  <si>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</si>
  <si>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</si>
  <si>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</si>
  <si>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</si>
  <si>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</si>
  <si>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</si>
  <si>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</si>
  <si>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</si>
  <si>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</si>
  <si>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</si>
  <si>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</si>
  <si>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</si>
  <si>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</si>
  <si>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</si>
  <si>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</si>
  <si>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</si>
  <si>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</si>
  <si>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</si>
  <si>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</si>
  <si>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</si>
  <si>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</si>
  <si>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</si>
  <si>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</si>
  <si>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</si>
  <si>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2 02 15001 13 0000 150</t>
  </si>
  <si>
    <t>Дотации бюджетам городских поселений на выравнивание бюджетной обеспеченности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</si>
  <si>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</si>
  <si>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</si>
  <si>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2 02 19999 13 0000 150</t>
  </si>
  <si>
    <t>Прочие дотации бюджетам городских поселений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</si>
  <si>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</si>
  <si>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</si>
  <si>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</si>
  <si>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</si>
  <si>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2 02 25555 13 0000 150</t>
  </si>
  <si>
    <t>2 02 29999 13 0000 150</t>
  </si>
  <si>
    <t>Прочие субсидии бюджетам городских поселений</t>
  </si>
  <si>
    <t>2 02 30024 13 0000 150</t>
  </si>
  <si>
    <t>Субвенции бюджетам городских поселений  на  выполнение передаваемых полномочий субъектов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</si>
  <si>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</si>
  <si>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</si>
  <si>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</si>
  <si>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</si>
  <si>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</si>
  <si>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</si>
  <si>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2 18 05030 13 0000 150</t>
  </si>
  <si>
    <t>Доходы  бюджетов городских поселений  от  возврата  иными организациями остатков субсидий прошлых лет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</si>
  <si>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</si>
  <si>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</si>
  <si>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</si>
  <si>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</si>
  <si>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2 19 60010 13 0000 150</t>
  </si>
  <si>
    <t>Возврат 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</si>
  <si>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 2020 год</t>
  </si>
  <si>
    <t>на 2021 год</t>
  </si>
  <si>
    <t>на 2022 год</t>
  </si>
  <si>
    <t>НАЛОГИ НА ТОВАРЫ (РАБОТЫ, УСЛУГИ), РЕАЛИЗУЕМЫЕ НА ТЕРРИТОРИИ РОССИЙСКОЙ ФЕДЕРАЦИИ</t>
  </si>
  <si>
    <t>ПРОГНОЗИРУЕМЫЕ ДОХОДЫ БЮДЖЕТА МУНИЦИПАЛЬНОГО ОБРАЗОВАНИЯ 
"ЖЕЛЕЗНОГОРСК-ИЛИМСКОЕ ГОРОДСКОЕ ПОСЕЛЕНИЕ" НА 2020 ГОД</t>
  </si>
  <si>
    <t>ПРОГНОЗИРУЕМЫЕ ДОХОДЫ БЮДЖЕТА МУНИЦИПАЛЬНОГО ОБРАЗОВАНИЯ 
"ЖЕЛЕЗНОГОРСК-ИЛИМСКОЕ ГОРОДСКОЕ ПОСЕЛЕНИЕ"  НА ПЛАНОВЫЙ ПЕРИОД 2021 И 2022 ГОДОВ</t>
  </si>
  <si>
    <t>9999</t>
  </si>
  <si>
    <t>УСЛОВНО УТВЕРЖДАЕМЫЕ РАСХОДЫ</t>
  </si>
  <si>
    <t xml:space="preserve"> </t>
  </si>
  <si>
    <t xml:space="preserve">ИСТОЧНИКИ ВНУТРЕННЕГО ФИНАНСИРОВАНИЯ ДЕФИЦИТА 
БЮДЖЕТА МУНИЦИПАЛЬНОГО ОБРАЗОВАНИЯ "ЖЕЛЕЗНОГОРСК-ИЛИМСКОЕ 
ГОРОДСКОЕ ПОСЕЛЕНИЕ" НА ПЛАНОВЫЙ ПЕРИОД 2021 И 2022 ГОДОВ </t>
  </si>
  <si>
    <t xml:space="preserve">Объем привлечения </t>
  </si>
  <si>
    <t xml:space="preserve">Объем 
погашения </t>
  </si>
  <si>
    <t xml:space="preserve">ПРОГРАММА МУНИЦИПАЛЬНЫХ ВНУТРЕННИХ ЗАИМСТВОВАНИЙ
МУНИЦИПАЛЬНОГО ОБРАЗОВАНИЯ "ЖЕЛЕЗНОГОРСК-ИЛИМСКОЕ 
ГОРОДСКОЕ ПОСЕЛЕНИЕ" НА 2020 ГОД  </t>
  </si>
  <si>
    <t>2020 год</t>
  </si>
  <si>
    <t xml:space="preserve">ПРОГРАММА МУНИЦИПАЛЬНЫХ ВНУТРЕННИХ ЗАИМСТВОВАНИЙ
МУНИЦИПАЛЬНОГО ОБРАЗОВАНИЯ 
"ЖЕЛЕЗНОГОРСК-ИЛИМСКОЕ ГОРОДСКОЕ ПОСЕЛЕНИЕ" 
НА ПЛАНОВЫЙ ПЕРИОД 2021 И 2022 ГОДОВ    </t>
  </si>
  <si>
    <t>ВСЕГО</t>
  </si>
  <si>
    <t>объем
финансиро-
вания
из бюджета 
города</t>
  </si>
  <si>
    <t>объем 
софинансирования
из областного бюджета, в том числе за счет средств федерального бюджета</t>
  </si>
  <si>
    <t xml:space="preserve">РАСПРЕДЕЛЕНИЕ БЮДЖЕТНЫХ АССИГНОВАНИЙ 
НА РЕАЛИЗАЦИЮ МУНИЦИПАЛЬНЫХ ПРОГРАММ МУНИЦИПАЛЬНОГО ОБРАЗОВАНИЯ 
"ЖЕЛЕЗНОГОРСК-ИЛИМСКОЕ ГОРОДСКОЕ ПОСЕЛЕНИЕ" НА 2020 ГОД                                                             </t>
  </si>
  <si>
    <t>2021 год</t>
  </si>
  <si>
    <t>в том числе</t>
  </si>
  <si>
    <t xml:space="preserve">РАСПРЕДЕЛЕНИЕ БЮДЖЕТНЫХ АССИГНОВАНИЙ 
НА РЕАЛИЗАЦИЮ МУНИЦИПАЛЬНЫХ ПРОГРАММ МУНИЦИПАЛЬНОГО ОБРАЗОВАНИЯ 
"ЖЕЛЕЗНОГОРСК-ИЛИМСКОЕ ГОРОДСКОЕ ПОСЕЛЕНИЕ" НА ПЛАНОВЫЙ ПЕРИОД 2021 И 2022 ГОДОВ                                                               </t>
  </si>
  <si>
    <t xml:space="preserve">РАСПРЕДЕЛЕНИЕ БЮДЖЕТНЫХ АССИГНОВАНИЙ ПО РАЗДЕЛАМ
 И ПОДРАЗДЕЛАМ КЛАССИФИКАЦИИ РАСХОДОВ БЮДЖЕТОВ НА 2020 ГОД </t>
  </si>
  <si>
    <t>РАСПРЕДЕЛЕНИЕ БЮДЖЕТНЫХ АССИГНОВАНИЙ ПО РАЗДЕЛАМ  И ПОДРАЗДЕЛАМ 
КЛАССИФИКАЦИИ РАСХОДОВ БЮДЖЕТОВ НА ПЛАНОВЫЙ ПЕРИОД 2021 И 2022 ГОДОВ</t>
  </si>
  <si>
    <t>2022 год</t>
  </si>
  <si>
    <t>ИСТОЧНИКИ ВНУТРЕННЕГО ФИНАНСИРОВАНИЯ ДЕФИЦИТА 
БЮДЖЕТА МУНИЦИПАЛЬНОГО ОБРАЗОВАНИЯ "ЖЕЛЕЗНОГОРСК-ИЛИМСКОЕ 
ГОРОДСКОЕ ПОСЕЛЕНИЕ" НА 2020 ГОД</t>
  </si>
  <si>
    <t>79 7 F3 6748S</t>
  </si>
  <si>
    <t>РАСПРЕДЕЛЕНИЕ БЮДЖЕТНЫХ АССИГНОВАНИЙ  ПО РАЗДЕЛАМ, ПОДРАЗДЕЛАМ, ЦЕЛЕВЫМ СТАТЬЯМ, 
ГРУППАМ ВИДОВ РАСХОДОВ КЛАССИФИКАЦИИ РАСХОДОВ БЮДЖЕТОВ НА 2020 ГОД</t>
  </si>
  <si>
    <t>82 5 00 S0000</t>
  </si>
  <si>
    <t>82 5 00 S2370</t>
  </si>
  <si>
    <t>Организация транспортного обслуживания населения в муниципальном образовании "Железногорск-Илимское городское поселение"</t>
  </si>
  <si>
    <t>79 5 00 S2951</t>
  </si>
  <si>
    <t>Осуществление деятельности в отношении автомобильных дорог местного значения</t>
  </si>
  <si>
    <t>87 0 00 64500</t>
  </si>
  <si>
    <t>Мероприятия в области архитектуры и градостроительства</t>
  </si>
  <si>
    <t>Реализация политики в области землеустройства и землепользования, архитектуры и градостроительства</t>
  </si>
  <si>
    <t>Переселение граждан из аварийного жилищного фонда Иркутской области, включенного в Перечень многоквартирных домов, признанных аварийными после 1 января 2012 года и подлежащими сносу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осуществляемых за счет средств, поступивших от Фонда содействия реформированию жилищно-коммунального хозяйства</t>
  </si>
  <si>
    <t>Переселение граждан из аварийного жилищного фонда Иркутской области, включенного в Перечень многоквартирных домов, признанных аварийными после 1 января 2012 года и подлежащими сносу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осуществляемых за счет средств областного бюджета</t>
  </si>
  <si>
    <t>Переселение граждан из аварийного жилищного фонда Иркутской области, включенного в Перечень многоквартирных домов, признанных аварийными после 1 января 2012 года и подлежащими сносу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осуществляемых за счет средств местного бюджета</t>
  </si>
  <si>
    <t>Содержание, капитальный ремонт и ремонт муниципального жилищного фонда</t>
  </si>
  <si>
    <t>Прочие мероприятия в области коммунального хозяйства</t>
  </si>
  <si>
    <t>79 В 01 65700</t>
  </si>
  <si>
    <t>07 05</t>
  </si>
  <si>
    <t>80.4.00.00000</t>
  </si>
  <si>
    <t>80.4.02.00000</t>
  </si>
  <si>
    <t>Мероприятия по профессиональному развитию работников органов местного самоуправления</t>
  </si>
  <si>
    <t>80.4.02.40110</t>
  </si>
  <si>
    <t>Условно утверждаемые расходы</t>
  </si>
  <si>
    <t>99 9 99 99999</t>
  </si>
  <si>
    <t>999</t>
  </si>
  <si>
    <t>РАСПРЕДЕЛЕНИЕ БЮДЖЕТНЫХ АССИГНОВАНИЙ  ПО РАЗДЕЛАМ, ПОДРАЗДЕЛАМ, ЦЕЛЕВЫМ СТАТЬЯМ, 
ГРУППАМ ВИДОВ РАСХОДОВ КЛАССИФИКАЦИИ РАСХОДОВ БЮДЖЕТОВ НА ПЛАНОВЫЙ ПЕРИОД 2021 И 2022 ГОДОВ</t>
  </si>
  <si>
    <t>ВЕДОМСТВЕННАЯ СТРУКТУРА РАСХОДОВ  БЮДЖЕТА МУНИЦИПАЛЬНОГО ОБРАЗОВАНИЯ
"ЖЕЛЕЗНОГОРСК-ИЛИМСКОЕ ГОРОДСКОЕ ПОСЕЛЕНИЕ" НА 2020 ГОД</t>
  </si>
  <si>
    <t>ВЕДОМСТВЕННАЯ СТРУКТУРА РАСХОДОВ  БЮДЖЕТА МУНИЦИПАЛЬНОГО ОБРАЗОВАНИЯ
"ЖЕЛЕЗНОГОРСК-ИЛИМСКОЕ ГОРОДСКОЕ ПОСЕЛЕНИЕ" НА ПЛАНОВЫЙ ПЕРИОД 2021 И 2022 ГОДОВ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</si>
  <si>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</si>
  <si>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</si>
  <si>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Источники внутреннего финансирования дефицитов бюджетов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</si>
  <si>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</si>
  <si>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</si>
  <si>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</si>
  <si>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</si>
  <si>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</si>
  <si>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</si>
  <si>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</si>
  <si>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</si>
  <si>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</si>
  <si>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</si>
  <si>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1 14 06325 13 0000 430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</si>
  <si>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</si>
  <si>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</si>
  <si>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</si>
  <si>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</si>
  <si>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</si>
  <si>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</si>
  <si>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</si>
  <si>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Субсидии бюджетам городских поселений на реализацию программ формирования современной городской среды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</si>
  <si>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</si>
  <si>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</si>
  <si>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</si>
  <si>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1 14 02052 13 0000 410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</si>
  <si>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</si>
  <si>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</si>
  <si>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</si>
  <si>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</si>
  <si>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</si>
  <si>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</si>
  <si>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</si>
  <si>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</si>
  <si>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</si>
  <si>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</si>
  <si>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</si>
  <si>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</si>
  <si>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Муниципальная программа "Территориальное планирование и градостроительное зонирование в муниципальном образовании "Железногорск-Илимское городское поселение"</t>
  </si>
  <si>
    <t>79 4 00 00000</t>
  </si>
  <si>
    <t>79 4 00 S0000</t>
  </si>
  <si>
    <t>Актуализация документов территориального планирования</t>
  </si>
  <si>
    <t>79 4 00 S2970</t>
  </si>
  <si>
    <t>Актуализация документов градостроительного зонирования</t>
  </si>
  <si>
    <t>79 4 00 S2984</t>
  </si>
  <si>
    <t>79 В 03 65700</t>
  </si>
  <si>
    <t>79 В 03 00000</t>
  </si>
  <si>
    <t>Прочие мероприятия программы</t>
  </si>
  <si>
    <t>Мероприятия по определению схемы размещения мест (площадок) накопления твердых коммунальных отходов и ведение реестра мест (площадок0 накопления твердых коммунальных отходов</t>
  </si>
  <si>
    <t>79 Г 00 65800</t>
  </si>
  <si>
    <t>79 А 0068100</t>
  </si>
  <si>
    <t>Муниципальная программа "Территориальное планирование и градостроительное зонирование в муниципальном образовании "Железногорск-Илимское городское поселение""</t>
  </si>
  <si>
    <t>Приложение 16 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</si>
  <si>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15 
к решению Думы Железногорск-Илимского городского поселения 
"О бюджете муниципального образования "Железногорск-Илимское городское 
поселение" на 2020 год и на плановый период 2021 и 2022 годов"
от 26.12.2019 года № 149</t>
  </si>
  <si>
    <t>Приложение 14 
к решению Думы Железногорск-Илимского городского поселения 
"О бюджете муниципального образования "Железногорск-Илимское городское 
поселение" на 2020 год и на плановый период 2021 и 2022 годов"
от 26.12.2019 года № 149</t>
  </si>
  <si>
    <t>Приложение 13 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</si>
  <si>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12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</si>
  <si>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11
к решению Думы Железногорск-Илимского городского поселения 
"О бюджете муниципального образования "Железногорск-Илимское городское 
поселение" на 2020 год и на плановый период 2021 и 2022 годов"
от 26.12.2019 года № 149</t>
  </si>
  <si>
    <t>Приложение 8 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</si>
  <si>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7 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</si>
  <si>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6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</si>
  <si>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5 
к решению Думы Железногорск-Илимского городского поселения 
"О бюджете муниципального образования "Железногорск-Илимское городское поселение" 
на 2020 год и на плановый период 2021 и 2022 годов"
от 26.12.2019 года № 149</t>
  </si>
  <si>
    <t>Приложение 4 к решению Думы 
Железногорск-Илимского городского поселения 
«О бюджете муниципального образования 
"Железногорск-Илимское городское поселение" 
на 2020 год и на плановый период 2021 и 2022 годов»
от 26.12.2019 года № 149</t>
  </si>
  <si>
    <t>Приложение 3 
к решению Думы Железногорск-Илимского городского поселения 
"О бюджете муниципального образования 
"Железногорск-Илимское городское поселение" на 2020 год 
и на плановый период 2021 и 2022 годов"
от 26.12.2019 года № 149</t>
  </si>
  <si>
    <t>Приложение 2 
к решению Думы Железногорск-Илимского городского поселения 
"О бюджете муниципального образования "Железногорск-Илимское городское 
поселение" на 2020 год и на плановый период 2021 и 2022 годов"
от 26.12.2019 года № 149</t>
  </si>
  <si>
    <t>Приложение 1 
к решению Думы Железногорск-Илимского городского поселения 
"О бюджете муниципального образования "Железногорск-Илимское городское 
поселение" на 2020 год и на плановый период 2021 и 2022 годов"
от 26.12.2019 года № 149</t>
  </si>
  <si>
    <t>Приложение 9 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</si>
  <si>
    <t>Приложение 10
к решению Думы Железногорск-Илимского городского поселения 
"О бюджете муниципального образования "Железногорск-Илимское городское поселение" на 2020 год и на плановый период 2021 и 2022 годов"
от 26.12.2019 года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</si>
</sst>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9999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5" fillId="0" borderId="0"/>
  </cellStyleXfs>
  <cellXfs count="253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49" fontId="6" fillId="2" borderId="1" xfId="6" applyNumberFormat="1" applyFont="1" applyFill="1" applyBorder="1" applyAlignment="1">
      <alignment horizontal="justify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165" fontId="6" fillId="2" borderId="1" xfId="6" applyNumberFormat="1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justify" vertical="center" wrapText="1"/>
    </xf>
    <xf numFmtId="49" fontId="7" fillId="2" borderId="1" xfId="6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4" fontId="7" fillId="2" borderId="0" xfId="1" applyNumberFormat="1" applyFont="1" applyFill="1" applyAlignment="1">
      <alignment horizontal="center" vertical="center"/>
    </xf>
    <xf numFmtId="0" fontId="9" fillId="0" borderId="0" xfId="0" applyFont="1"/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0" xfId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49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 wrapText="1"/>
    </xf>
    <xf numFmtId="49" fontId="6" fillId="0" borderId="6" xfId="5" applyNumberFormat="1" applyFont="1" applyBorder="1" applyAlignment="1">
      <alignment horizontal="justify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10" applyFont="1" applyAlignment="1">
      <alignment horizontal="left" vertical="center" wrapText="1"/>
    </xf>
    <xf numFmtId="0" fontId="7" fillId="0" borderId="0" xfId="10" applyFont="1" applyFill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6" fillId="3" borderId="1" xfId="10" applyFont="1" applyFill="1" applyBorder="1" applyAlignment="1">
      <alignment horizontal="justify" vertical="center" wrapText="1"/>
    </xf>
    <xf numFmtId="0" fontId="6" fillId="3" borderId="1" xfId="10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4" borderId="1" xfId="3" applyNumberFormat="1" applyFont="1" applyFill="1" applyBorder="1" applyAlignment="1" applyProtection="1">
      <alignment horizontal="left" vertical="center" wrapText="1"/>
      <protection hidden="1"/>
    </xf>
    <xf numFmtId="0" fontId="6" fillId="4" borderId="1" xfId="10" applyFont="1" applyFill="1" applyBorder="1" applyAlignment="1">
      <alignment horizontal="center" vertical="center"/>
    </xf>
    <xf numFmtId="165" fontId="6" fillId="4" borderId="1" xfId="3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1" xfId="3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" xfId="10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7" fillId="5" borderId="1" xfId="10" applyFont="1" applyFill="1" applyBorder="1" applyAlignment="1">
      <alignment horizontal="center" vertical="center"/>
    </xf>
    <xf numFmtId="0" fontId="7" fillId="0" borderId="1" xfId="10" applyFont="1" applyBorder="1" applyAlignment="1">
      <alignment horizontal="left" vertical="center" wrapText="1" indent="1"/>
    </xf>
    <xf numFmtId="0" fontId="7" fillId="0" borderId="1" xfId="11" applyFont="1" applyFill="1" applyBorder="1" applyAlignment="1">
      <alignment horizontal="left" vertical="center" wrapText="1" indent="1"/>
    </xf>
    <xf numFmtId="49" fontId="6" fillId="4" borderId="1" xfId="10" applyNumberFormat="1" applyFont="1" applyFill="1" applyBorder="1" applyAlignment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3" applyNumberFormat="1" applyFont="1" applyFill="1" applyBorder="1" applyAlignment="1" applyProtection="1">
      <alignment horizontal="left" vertical="center" wrapText="1" indent="1"/>
      <protection hidden="1"/>
    </xf>
    <xf numFmtId="49" fontId="7" fillId="2" borderId="5" xfId="10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0" applyFont="1" applyFill="1" applyBorder="1" applyAlignment="1">
      <alignment horizontal="left" vertical="center" wrapText="1" indent="1"/>
    </xf>
    <xf numFmtId="0" fontId="6" fillId="3" borderId="1" xfId="3" applyNumberFormat="1" applyFont="1" applyFill="1" applyBorder="1" applyAlignment="1" applyProtection="1">
      <alignment horizontal="left" vertical="center" wrapText="1"/>
      <protection hidden="1"/>
    </xf>
    <xf numFmtId="165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0" applyFont="1" applyFill="1" applyBorder="1" applyAlignment="1">
      <alignment horizontal="left" vertical="center" wrapText="1" indent="2"/>
    </xf>
    <xf numFmtId="165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left" vertical="center" wrapText="1" indent="2"/>
      <protection hidden="1"/>
    </xf>
    <xf numFmtId="0" fontId="6" fillId="6" borderId="1" xfId="3" applyFont="1" applyFill="1" applyBorder="1" applyAlignment="1">
      <alignment horizontal="left" vertical="center" indent="2"/>
    </xf>
    <xf numFmtId="0" fontId="6" fillId="6" borderId="5" xfId="3" applyFont="1" applyFill="1" applyBorder="1" applyAlignment="1">
      <alignment vertical="center"/>
    </xf>
    <xf numFmtId="165" fontId="6" fillId="6" borderId="1" xfId="3" applyNumberFormat="1" applyFont="1" applyFill="1" applyBorder="1" applyAlignment="1">
      <alignment horizontal="center" vertical="center"/>
    </xf>
    <xf numFmtId="0" fontId="6" fillId="4" borderId="1" xfId="3" applyNumberFormat="1" applyFont="1" applyFill="1" applyBorder="1" applyAlignment="1" applyProtection="1">
      <alignment horizontal="justify" vertical="center" wrapText="1"/>
      <protection hidden="1"/>
    </xf>
    <xf numFmtId="0" fontId="7" fillId="2" borderId="1" xfId="10" applyFont="1" applyFill="1" applyBorder="1" applyAlignment="1">
      <alignment horizontal="left" vertical="center" wrapText="1" indent="2"/>
    </xf>
    <xf numFmtId="0" fontId="7" fillId="0" borderId="0" xfId="1" applyFont="1" applyAlignment="1">
      <alignment vertical="center" wrapText="1"/>
    </xf>
    <xf numFmtId="0" fontId="6" fillId="2" borderId="1" xfId="10" applyFont="1" applyFill="1" applyBorder="1" applyAlignment="1">
      <alignment horizontal="left" vertical="center" wrapText="1" indent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NumberFormat="1" applyFont="1" applyFill="1" applyBorder="1" applyAlignment="1" applyProtection="1">
      <alignment horizontal="left" vertical="center" wrapText="1" indent="1"/>
      <protection hidden="1"/>
    </xf>
    <xf numFmtId="165" fontId="6" fillId="0" borderId="1" xfId="3" applyNumberFormat="1" applyFont="1" applyFill="1" applyBorder="1" applyAlignment="1">
      <alignment horizontal="center" vertical="center"/>
    </xf>
    <xf numFmtId="0" fontId="6" fillId="4" borderId="1" xfId="10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justify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10" fillId="2" borderId="0" xfId="0" applyFont="1" applyFill="1"/>
    <xf numFmtId="49" fontId="7" fillId="2" borderId="8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justify" vertical="center" wrapText="1"/>
    </xf>
    <xf numFmtId="164" fontId="6" fillId="0" borderId="0" xfId="8" applyFont="1" applyFill="1" applyAlignment="1">
      <alignment vertical="center"/>
    </xf>
    <xf numFmtId="0" fontId="6" fillId="0" borderId="1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9" applyFont="1" applyAlignment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14" fillId="0" borderId="1" xfId="9" applyFont="1" applyBorder="1" applyAlignment="1">
      <alignment vertical="center"/>
    </xf>
    <xf numFmtId="0" fontId="14" fillId="0" borderId="1" xfId="9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justify" vertical="center" wrapText="1"/>
    </xf>
    <xf numFmtId="0" fontId="13" fillId="0" borderId="2" xfId="9" applyFont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justify" vertical="center" wrapText="1"/>
    </xf>
    <xf numFmtId="0" fontId="3" fillId="2" borderId="0" xfId="3" applyNumberFormat="1" applyFont="1" applyFill="1" applyAlignment="1"/>
    <xf numFmtId="0" fontId="13" fillId="0" borderId="1" xfId="9" applyFont="1" applyBorder="1" applyAlignment="1">
      <alignment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0" xfId="2" applyFont="1" applyAlignment="1">
      <alignment vertical="center" wrapText="1"/>
    </xf>
    <xf numFmtId="0" fontId="6" fillId="0" borderId="2" xfId="1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1" applyFont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49" fontId="6" fillId="0" borderId="4" xfId="5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49" fontId="17" fillId="2" borderId="1" xfId="6" applyNumberFormat="1" applyFont="1" applyFill="1" applyBorder="1" applyAlignment="1">
      <alignment horizontal="justify" vertical="center" wrapText="1"/>
    </xf>
    <xf numFmtId="49" fontId="17" fillId="2" borderId="1" xfId="6" applyNumberFormat="1" applyFont="1" applyFill="1" applyBorder="1" applyAlignment="1">
      <alignment horizontal="center" vertical="center" wrapText="1"/>
    </xf>
    <xf numFmtId="165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8" fillId="2" borderId="1" xfId="6" applyNumberFormat="1" applyFont="1" applyFill="1" applyBorder="1" applyAlignment="1">
      <alignment horizontal="justify" vertical="center" wrapText="1"/>
    </xf>
    <xf numFmtId="49" fontId="18" fillId="2" borderId="1" xfId="6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right" vertical="center" wrapText="1"/>
    </xf>
    <xf numFmtId="0" fontId="18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49" fontId="17" fillId="2" borderId="1" xfId="5" applyNumberFormat="1" applyFont="1" applyFill="1" applyBorder="1" applyAlignment="1">
      <alignment horizontal="center" vertical="center" wrapText="1"/>
    </xf>
    <xf numFmtId="165" fontId="18" fillId="2" borderId="1" xfId="6" applyNumberFormat="1" applyFont="1" applyFill="1" applyBorder="1" applyAlignment="1">
      <alignment horizontal="center" vertical="center" wrapText="1"/>
    </xf>
    <xf numFmtId="49" fontId="17" fillId="2" borderId="6" xfId="6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justify" vertical="center" wrapText="1"/>
    </xf>
    <xf numFmtId="49" fontId="17" fillId="2" borderId="6" xfId="1" applyNumberFormat="1" applyFont="1" applyFill="1" applyBorder="1" applyAlignment="1">
      <alignment horizontal="center" vertical="center"/>
    </xf>
    <xf numFmtId="49" fontId="17" fillId="2" borderId="6" xfId="1" applyNumberFormat="1" applyFont="1" applyFill="1" applyBorder="1" applyAlignment="1">
      <alignment horizontal="center" vertical="center" wrapText="1"/>
    </xf>
    <xf numFmtId="2" fontId="17" fillId="2" borderId="1" xfId="1" applyNumberFormat="1" applyFont="1" applyFill="1" applyBorder="1" applyAlignment="1">
      <alignment horizontal="justify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2" borderId="1" xfId="6" applyNumberFormat="1" applyFont="1" applyFill="1" applyBorder="1" applyAlignment="1">
      <alignment horizontal="justify" vertical="center" wrapText="1"/>
    </xf>
    <xf numFmtId="0" fontId="17" fillId="2" borderId="1" xfId="1" applyNumberFormat="1" applyFont="1" applyFill="1" applyBorder="1" applyAlignment="1">
      <alignment horizontal="justify" vertical="center" wrapText="1"/>
    </xf>
    <xf numFmtId="49" fontId="18" fillId="2" borderId="1" xfId="0" applyNumberFormat="1" applyFont="1" applyFill="1" applyBorder="1" applyAlignment="1">
      <alignment horizontal="justify" vertical="center" wrapText="1"/>
    </xf>
    <xf numFmtId="49" fontId="17" fillId="2" borderId="1" xfId="0" applyNumberFormat="1" applyFont="1" applyFill="1" applyBorder="1" applyAlignment="1">
      <alignment horizontal="justify" vertical="center" wrapText="1"/>
    </xf>
    <xf numFmtId="165" fontId="18" fillId="0" borderId="1" xfId="6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justify" vertical="center" wrapText="1"/>
    </xf>
    <xf numFmtId="49" fontId="17" fillId="2" borderId="1" xfId="7" applyNumberFormat="1" applyFont="1" applyFill="1" applyBorder="1" applyAlignment="1">
      <alignment horizontal="justify" vertical="center" wrapText="1"/>
    </xf>
    <xf numFmtId="49" fontId="17" fillId="2" borderId="1" xfId="7" applyNumberFormat="1" applyFont="1" applyFill="1" applyBorder="1" applyAlignment="1">
      <alignment horizontal="center" vertical="center" wrapText="1"/>
    </xf>
    <xf numFmtId="49" fontId="18" fillId="2" borderId="1" xfId="7" applyNumberFormat="1" applyFont="1" applyFill="1" applyBorder="1" applyAlignment="1">
      <alignment horizontal="center" vertical="center" wrapText="1"/>
    </xf>
    <xf numFmtId="49" fontId="17" fillId="2" borderId="1" xfId="4" applyNumberFormat="1" applyFont="1" applyFill="1" applyBorder="1" applyAlignment="1">
      <alignment horizontal="justify" vertical="center" wrapText="1"/>
    </xf>
    <xf numFmtId="49" fontId="17" fillId="2" borderId="1" xfId="4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49" fontId="17" fillId="2" borderId="1" xfId="6" applyNumberFormat="1" applyFont="1" applyFill="1" applyBorder="1" applyAlignment="1">
      <alignment horizontal="left" vertical="center"/>
    </xf>
    <xf numFmtId="49" fontId="17" fillId="2" borderId="1" xfId="6" applyNumberFormat="1" applyFont="1" applyFill="1" applyBorder="1" applyAlignment="1">
      <alignment horizontal="center" vertical="center"/>
    </xf>
    <xf numFmtId="165" fontId="17" fillId="2" borderId="1" xfId="6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vertical="center"/>
    </xf>
    <xf numFmtId="49" fontId="17" fillId="2" borderId="6" xfId="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165" fontId="17" fillId="2" borderId="1" xfId="5" applyNumberFormat="1" applyFont="1" applyFill="1" applyBorder="1" applyAlignment="1">
      <alignment horizontal="center" vertical="center" wrapText="1"/>
    </xf>
    <xf numFmtId="49" fontId="18" fillId="2" borderId="1" xfId="7" applyNumberFormat="1" applyFont="1" applyFill="1" applyBorder="1" applyAlignment="1">
      <alignment horizontal="justify" vertical="center" wrapText="1"/>
    </xf>
    <xf numFmtId="0" fontId="6" fillId="0" borderId="2" xfId="10" applyFont="1" applyBorder="1" applyAlignment="1">
      <alignment horizontal="center" vertical="center" wrapText="1"/>
    </xf>
    <xf numFmtId="0" fontId="6" fillId="0" borderId="6" xfId="10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7" fillId="0" borderId="0" xfId="11" applyFont="1" applyAlignment="1">
      <alignment horizontal="left" vertical="center" wrapText="1"/>
    </xf>
    <xf numFmtId="0" fontId="7" fillId="0" borderId="3" xfId="4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13" fillId="0" borderId="4" xfId="9" applyFont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 wrapText="1"/>
    </xf>
    <xf numFmtId="0" fontId="13" fillId="0" borderId="6" xfId="9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8" fillId="0" borderId="0" xfId="11" applyFont="1" applyAlignment="1">
      <alignment horizontal="left" vertical="center" wrapText="1"/>
    </xf>
    <xf numFmtId="0" fontId="17" fillId="0" borderId="0" xfId="1" applyFont="1" applyFill="1" applyAlignment="1">
      <alignment horizontal="center" vertical="center" wrapText="1"/>
    </xf>
    <xf numFmtId="49" fontId="17" fillId="2" borderId="2" xfId="5" applyNumberFormat="1" applyFont="1" applyFill="1" applyBorder="1" applyAlignment="1">
      <alignment horizontal="center" vertical="center" wrapText="1"/>
    </xf>
    <xf numFmtId="49" fontId="17" fillId="2" borderId="6" xfId="5" applyNumberFormat="1" applyFont="1" applyFill="1" applyBorder="1" applyAlignment="1">
      <alignment horizontal="center" vertical="center" wrapText="1"/>
    </xf>
    <xf numFmtId="49" fontId="17" fillId="2" borderId="1" xfId="5" applyNumberFormat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49" fontId="17" fillId="2" borderId="7" xfId="5" applyNumberFormat="1" applyFont="1" applyFill="1" applyBorder="1" applyAlignment="1">
      <alignment horizontal="center" vertical="center" wrapText="1"/>
    </xf>
    <xf numFmtId="49" fontId="17" fillId="2" borderId="5" xfId="5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9" fontId="6" fillId="0" borderId="2" xfId="5" applyNumberFormat="1" applyFont="1" applyBorder="1" applyAlignment="1">
      <alignment horizontal="center" vertical="center" wrapText="1"/>
    </xf>
    <xf numFmtId="49" fontId="6" fillId="0" borderId="6" xfId="5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</cellXfs>
  <cellStyles count="13">
    <cellStyle name="Обычный" xfId="0" builtinId="0"/>
    <cellStyle name="Обычный 16" xfId="12" xr:uid="{00000000-0005-0000-0000-000001000000}"/>
    <cellStyle name="Обычный 2" xfId="1" xr:uid="{00000000-0005-0000-0000-000002000000}"/>
    <cellStyle name="Обычный 3" xfId="10" xr:uid="{00000000-0005-0000-0000-000003000000}"/>
    <cellStyle name="Обычный 4" xfId="9" xr:uid="{00000000-0005-0000-0000-000004000000}"/>
    <cellStyle name="Обычный_Tmp18" xfId="3" xr:uid="{00000000-0005-0000-0000-000005000000}"/>
    <cellStyle name="Обычный_БЮДЖЕТ 2007 с изменениями от 28.09.07" xfId="4" xr:uid="{00000000-0005-0000-0000-000006000000}"/>
    <cellStyle name="Обычный_Лист1" xfId="5" xr:uid="{00000000-0005-0000-0000-000007000000}"/>
    <cellStyle name="Обычный_Пр 7" xfId="6" xr:uid="{00000000-0005-0000-0000-000008000000}"/>
    <cellStyle name="Обычный_Пр 8 " xfId="7" xr:uid="{00000000-0005-0000-0000-000009000000}"/>
    <cellStyle name="Обычный_ПРОГНОЗ ДОХОДОВ на 2007 год" xfId="2" xr:uid="{00000000-0005-0000-0000-00000A000000}"/>
    <cellStyle name="Обычный_ПРОГНОЗ ДОХОДОВ на 2007 год 2" xfId="11" xr:uid="{00000000-0005-0000-0000-00000B000000}"/>
    <cellStyle name="Финансовый 2" xfId="8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B3" sqref="B3"/>
    </sheetView>
  </sheetViews>
  <sheetFormatPr defaultRowHeight="15.75" x14ac:dyDescent="0.25"/>
  <cols>
    <col min="1" max="1" width="72.5703125" style="34" customWidth="1"/>
    <col min="2" max="2" width="31.140625" style="34" customWidth="1"/>
    <col min="3" max="3" width="16.7109375" style="34" customWidth="1"/>
    <col min="4" max="16384" width="9.140625" style="34"/>
  </cols>
  <sheetData>
    <row r="1" spans="1:8" x14ac:dyDescent="0.25">
      <c r="C1" s="54"/>
    </row>
    <row r="2" spans="1:8" ht="128.25" customHeight="1" x14ac:dyDescent="0.25">
      <c r="B2" s="201" t="s">
        <v>606</v>
      </c>
      <c r="C2" s="201"/>
    </row>
    <row r="3" spans="1:8" x14ac:dyDescent="0.25">
      <c r="A3" s="55"/>
      <c r="B3" s="55"/>
      <c r="C3" s="55"/>
      <c r="D3" s="6"/>
      <c r="E3" s="6"/>
      <c r="F3" s="6"/>
      <c r="G3" s="6"/>
      <c r="H3" s="6"/>
    </row>
    <row r="4" spans="1:8" ht="36" customHeight="1" x14ac:dyDescent="0.25">
      <c r="A4" s="200" t="s">
        <v>492</v>
      </c>
      <c r="B4" s="200"/>
      <c r="C4" s="200"/>
      <c r="D4" s="6"/>
      <c r="E4" s="6"/>
      <c r="F4" s="6"/>
      <c r="G4" s="6"/>
      <c r="H4" s="6"/>
    </row>
    <row r="5" spans="1:8" x14ac:dyDescent="0.25">
      <c r="A5" s="2"/>
      <c r="B5" s="2"/>
      <c r="C5" s="2"/>
      <c r="D5" s="3"/>
      <c r="E5" s="3"/>
      <c r="F5" s="3"/>
      <c r="G5" s="3"/>
      <c r="H5" s="3"/>
    </row>
    <row r="6" spans="1:8" x14ac:dyDescent="0.25">
      <c r="A6" s="4"/>
      <c r="B6" s="4"/>
      <c r="C6" s="56" t="s">
        <v>0</v>
      </c>
      <c r="D6" s="6"/>
      <c r="E6" s="6"/>
      <c r="F6" s="6"/>
      <c r="G6" s="6"/>
      <c r="H6" s="6"/>
    </row>
    <row r="7" spans="1:8" ht="21.75" customHeight="1" x14ac:dyDescent="0.25">
      <c r="A7" s="198" t="s">
        <v>163</v>
      </c>
      <c r="B7" s="198" t="s">
        <v>43</v>
      </c>
      <c r="C7" s="198" t="s">
        <v>3</v>
      </c>
      <c r="D7" s="6"/>
      <c r="E7" s="6"/>
      <c r="F7" s="6"/>
      <c r="G7" s="6"/>
      <c r="H7" s="6"/>
    </row>
    <row r="8" spans="1:8" ht="29.25" customHeight="1" x14ac:dyDescent="0.25">
      <c r="A8" s="199"/>
      <c r="B8" s="199"/>
      <c r="C8" s="199"/>
      <c r="D8" s="6"/>
      <c r="E8" s="6"/>
      <c r="F8" s="6"/>
      <c r="G8" s="6"/>
      <c r="H8" s="6"/>
    </row>
    <row r="9" spans="1:8" ht="21.95" customHeight="1" x14ac:dyDescent="0.25">
      <c r="A9" s="57" t="s">
        <v>164</v>
      </c>
      <c r="B9" s="58" t="s">
        <v>165</v>
      </c>
      <c r="C9" s="59">
        <f>C10+C12+C14+C17+C20+C23+C26+C28</f>
        <v>187058.3</v>
      </c>
    </row>
    <row r="10" spans="1:8" s="63" customFormat="1" ht="21.95" customHeight="1" x14ac:dyDescent="0.25">
      <c r="A10" s="60" t="s">
        <v>166</v>
      </c>
      <c r="B10" s="61" t="s">
        <v>167</v>
      </c>
      <c r="C10" s="62">
        <f>C11</f>
        <v>77662</v>
      </c>
    </row>
    <row r="11" spans="1:8" ht="21.95" customHeight="1" x14ac:dyDescent="0.25">
      <c r="A11" s="64" t="s">
        <v>168</v>
      </c>
      <c r="B11" s="65" t="s">
        <v>169</v>
      </c>
      <c r="C11" s="66">
        <v>77662</v>
      </c>
    </row>
    <row r="12" spans="1:8" s="63" customFormat="1" ht="31.5" x14ac:dyDescent="0.25">
      <c r="A12" s="85" t="s">
        <v>491</v>
      </c>
      <c r="B12" s="61" t="s">
        <v>170</v>
      </c>
      <c r="C12" s="62">
        <f>C13</f>
        <v>4192.3</v>
      </c>
    </row>
    <row r="13" spans="1:8" ht="31.5" customHeight="1" x14ac:dyDescent="0.25">
      <c r="A13" s="64" t="s">
        <v>213</v>
      </c>
      <c r="B13" s="67" t="s">
        <v>171</v>
      </c>
      <c r="C13" s="66">
        <v>4192.3</v>
      </c>
    </row>
    <row r="14" spans="1:8" s="63" customFormat="1" ht="21.95" customHeight="1" x14ac:dyDescent="0.25">
      <c r="A14" s="60" t="s">
        <v>172</v>
      </c>
      <c r="B14" s="61" t="s">
        <v>173</v>
      </c>
      <c r="C14" s="62">
        <f>C15+C16</f>
        <v>74180</v>
      </c>
    </row>
    <row r="15" spans="1:8" ht="21.95" customHeight="1" x14ac:dyDescent="0.25">
      <c r="A15" s="64" t="s">
        <v>174</v>
      </c>
      <c r="B15" s="67" t="s">
        <v>175</v>
      </c>
      <c r="C15" s="66">
        <v>3480</v>
      </c>
    </row>
    <row r="16" spans="1:8" ht="21.95" customHeight="1" x14ac:dyDescent="0.25">
      <c r="A16" s="64" t="s">
        <v>176</v>
      </c>
      <c r="B16" s="67" t="s">
        <v>177</v>
      </c>
      <c r="C16" s="66">
        <v>70700</v>
      </c>
    </row>
    <row r="17" spans="1:3" s="63" customFormat="1" ht="49.5" customHeight="1" x14ac:dyDescent="0.25">
      <c r="A17" s="60" t="s">
        <v>351</v>
      </c>
      <c r="B17" s="61" t="s">
        <v>178</v>
      </c>
      <c r="C17" s="62">
        <f>C18+C19</f>
        <v>28843.4</v>
      </c>
    </row>
    <row r="18" spans="1:3" ht="78.75" customHeight="1" x14ac:dyDescent="0.25">
      <c r="A18" s="68" t="s">
        <v>179</v>
      </c>
      <c r="B18" s="67" t="s">
        <v>180</v>
      </c>
      <c r="C18" s="66">
        <v>26186.400000000001</v>
      </c>
    </row>
    <row r="19" spans="1:3" ht="81.75" customHeight="1" x14ac:dyDescent="0.25">
      <c r="A19" s="69" t="s">
        <v>181</v>
      </c>
      <c r="B19" s="67" t="s">
        <v>182</v>
      </c>
      <c r="C19" s="66">
        <v>2657</v>
      </c>
    </row>
    <row r="20" spans="1:3" s="63" customFormat="1" ht="33" customHeight="1" x14ac:dyDescent="0.25">
      <c r="A20" s="60" t="s">
        <v>349</v>
      </c>
      <c r="B20" s="70" t="s">
        <v>183</v>
      </c>
      <c r="C20" s="71">
        <f>C21+C22</f>
        <v>1826.7</v>
      </c>
    </row>
    <row r="21" spans="1:3" s="107" customFormat="1" ht="21.95" customHeight="1" x14ac:dyDescent="0.25">
      <c r="A21" s="72" t="s">
        <v>380</v>
      </c>
      <c r="B21" s="73" t="s">
        <v>381</v>
      </c>
      <c r="C21" s="74">
        <v>1826.7</v>
      </c>
    </row>
    <row r="22" spans="1:3" ht="21.95" customHeight="1" x14ac:dyDescent="0.25">
      <c r="A22" s="72" t="s">
        <v>184</v>
      </c>
      <c r="B22" s="73" t="s">
        <v>185</v>
      </c>
      <c r="C22" s="74">
        <v>0</v>
      </c>
    </row>
    <row r="23" spans="1:3" s="63" customFormat="1" ht="30.75" customHeight="1" x14ac:dyDescent="0.25">
      <c r="A23" s="60" t="s">
        <v>186</v>
      </c>
      <c r="B23" s="70" t="s">
        <v>187</v>
      </c>
      <c r="C23" s="71">
        <f>C24+C25</f>
        <v>86.9</v>
      </c>
    </row>
    <row r="24" spans="1:3" ht="45.75" customHeight="1" x14ac:dyDescent="0.25">
      <c r="A24" s="68" t="s">
        <v>350</v>
      </c>
      <c r="B24" s="67" t="s">
        <v>188</v>
      </c>
      <c r="C24" s="66">
        <v>86.9</v>
      </c>
    </row>
    <row r="25" spans="1:3" ht="30" customHeight="1" x14ac:dyDescent="0.25">
      <c r="A25" s="68" t="s">
        <v>189</v>
      </c>
      <c r="B25" s="67" t="s">
        <v>190</v>
      </c>
      <c r="C25" s="66">
        <v>0</v>
      </c>
    </row>
    <row r="26" spans="1:3" s="63" customFormat="1" ht="21.95" customHeight="1" x14ac:dyDescent="0.25">
      <c r="A26" s="60" t="s">
        <v>191</v>
      </c>
      <c r="B26" s="70" t="s">
        <v>192</v>
      </c>
      <c r="C26" s="71">
        <f>C27</f>
        <v>0</v>
      </c>
    </row>
    <row r="27" spans="1:3" s="107" customFormat="1" ht="95.25" customHeight="1" x14ac:dyDescent="0.25">
      <c r="A27" s="72" t="s">
        <v>576</v>
      </c>
      <c r="B27" s="114" t="s">
        <v>575</v>
      </c>
      <c r="C27" s="74">
        <v>0</v>
      </c>
    </row>
    <row r="28" spans="1:3" s="63" customFormat="1" ht="21.95" customHeight="1" x14ac:dyDescent="0.25">
      <c r="A28" s="60" t="s">
        <v>193</v>
      </c>
      <c r="B28" s="70" t="s">
        <v>194</v>
      </c>
      <c r="C28" s="71">
        <f>C29</f>
        <v>267</v>
      </c>
    </row>
    <row r="29" spans="1:3" ht="21.95" customHeight="1" x14ac:dyDescent="0.25">
      <c r="A29" s="75" t="s">
        <v>195</v>
      </c>
      <c r="B29" s="67" t="s">
        <v>196</v>
      </c>
      <c r="C29" s="66">
        <v>267</v>
      </c>
    </row>
    <row r="30" spans="1:3" ht="21.95" customHeight="1" x14ac:dyDescent="0.25">
      <c r="A30" s="76" t="s">
        <v>197</v>
      </c>
      <c r="B30" s="58" t="s">
        <v>198</v>
      </c>
      <c r="C30" s="77">
        <f>C31</f>
        <v>161888.29999999999</v>
      </c>
    </row>
    <row r="31" spans="1:3" s="63" customFormat="1" ht="31.5" x14ac:dyDescent="0.25">
      <c r="A31" s="93" t="s">
        <v>199</v>
      </c>
      <c r="B31" s="61" t="s">
        <v>200</v>
      </c>
      <c r="C31" s="71">
        <f>C32+C37</f>
        <v>161888.29999999999</v>
      </c>
    </row>
    <row r="32" spans="1:3" s="63" customFormat="1" ht="30" customHeight="1" x14ac:dyDescent="0.25">
      <c r="A32" s="88" t="s">
        <v>356</v>
      </c>
      <c r="B32" s="89" t="s">
        <v>205</v>
      </c>
      <c r="C32" s="90">
        <f>SUM(C33:C36)</f>
        <v>161703.9</v>
      </c>
    </row>
    <row r="33" spans="1:3" ht="111.75" hidden="1" customHeight="1" x14ac:dyDescent="0.25">
      <c r="A33" s="86" t="s">
        <v>399</v>
      </c>
      <c r="B33" s="78" t="s">
        <v>398</v>
      </c>
      <c r="C33" s="74">
        <v>0</v>
      </c>
    </row>
    <row r="34" spans="1:3" ht="31.5" hidden="1" customHeight="1" x14ac:dyDescent="0.25">
      <c r="A34" s="86" t="s">
        <v>355</v>
      </c>
      <c r="B34" s="78" t="s">
        <v>348</v>
      </c>
      <c r="C34" s="74">
        <v>0</v>
      </c>
    </row>
    <row r="35" spans="1:3" ht="33" hidden="1" customHeight="1" x14ac:dyDescent="0.25">
      <c r="A35" s="86" t="s">
        <v>354</v>
      </c>
      <c r="B35" s="78" t="s">
        <v>352</v>
      </c>
      <c r="C35" s="74">
        <v>0</v>
      </c>
    </row>
    <row r="36" spans="1:3" ht="21.95" customHeight="1" x14ac:dyDescent="0.25">
      <c r="A36" s="79" t="s">
        <v>337</v>
      </c>
      <c r="B36" s="65" t="s">
        <v>338</v>
      </c>
      <c r="C36" s="74">
        <v>161703.9</v>
      </c>
    </row>
    <row r="37" spans="1:3" s="63" customFormat="1" ht="21.95" customHeight="1" x14ac:dyDescent="0.25">
      <c r="A37" s="91" t="s">
        <v>201</v>
      </c>
      <c r="B37" s="89" t="s">
        <v>206</v>
      </c>
      <c r="C37" s="92">
        <f>C38</f>
        <v>184.4</v>
      </c>
    </row>
    <row r="38" spans="1:3" ht="33.75" customHeight="1" x14ac:dyDescent="0.25">
      <c r="A38" s="81" t="s">
        <v>382</v>
      </c>
      <c r="B38" s="78" t="s">
        <v>207</v>
      </c>
      <c r="C38" s="80">
        <v>184.4</v>
      </c>
    </row>
    <row r="39" spans="1:3" ht="21.95" customHeight="1" x14ac:dyDescent="0.25">
      <c r="A39" s="82" t="s">
        <v>202</v>
      </c>
      <c r="B39" s="83"/>
      <c r="C39" s="84">
        <f>C9+C30</f>
        <v>348946.6</v>
      </c>
    </row>
  </sheetData>
  <mergeCells count="5">
    <mergeCell ref="A7:A8"/>
    <mergeCell ref="B7:B8"/>
    <mergeCell ref="A4:C4"/>
    <mergeCell ref="B2:C2"/>
    <mergeCell ref="C7:C8"/>
  </mergeCells>
  <pageMargins left="0.98425196850393704" right="0.39370078740157483" top="0.39370078740157483" bottom="0.39370078740157483" header="0" footer="0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7"/>
  <sheetViews>
    <sheetView zoomScaleNormal="100" workbookViewId="0">
      <selection activeCell="D3" sqref="D3"/>
    </sheetView>
  </sheetViews>
  <sheetFormatPr defaultRowHeight="15" x14ac:dyDescent="0.25"/>
  <cols>
    <col min="1" max="1" width="69" style="155" customWidth="1"/>
    <col min="2" max="2" width="9.42578125" style="194" customWidth="1"/>
    <col min="3" max="3" width="10.7109375" style="155" customWidth="1"/>
    <col min="4" max="4" width="15.5703125" style="155" customWidth="1"/>
    <col min="5" max="5" width="9.140625" style="155"/>
    <col min="6" max="7" width="13.7109375" style="155" customWidth="1"/>
    <col min="8" max="16384" width="9.140625" style="155"/>
  </cols>
  <sheetData>
    <row r="1" spans="1:7" ht="13.5" customHeight="1" x14ac:dyDescent="0.25"/>
    <row r="2" spans="1:7" ht="113.25" customHeight="1" x14ac:dyDescent="0.25">
      <c r="D2" s="220" t="s">
        <v>608</v>
      </c>
      <c r="E2" s="220"/>
      <c r="F2" s="220"/>
      <c r="G2" s="220"/>
    </row>
    <row r="3" spans="1:7" x14ac:dyDescent="0.25">
      <c r="A3" s="158"/>
      <c r="B3" s="159"/>
      <c r="D3" s="158"/>
      <c r="E3" s="158"/>
      <c r="F3" s="159"/>
      <c r="G3" s="159"/>
    </row>
    <row r="4" spans="1:7" ht="34.5" customHeight="1" x14ac:dyDescent="0.25">
      <c r="A4" s="221" t="s">
        <v>540</v>
      </c>
      <c r="B4" s="221"/>
      <c r="C4" s="221"/>
      <c r="D4" s="221"/>
      <c r="E4" s="221"/>
      <c r="F4" s="221"/>
      <c r="G4" s="221"/>
    </row>
    <row r="5" spans="1:7" ht="12" customHeight="1" x14ac:dyDescent="0.25">
      <c r="A5" s="160"/>
      <c r="B5" s="195"/>
      <c r="D5" s="160"/>
      <c r="E5" s="160"/>
      <c r="F5" s="160"/>
      <c r="G5" s="160"/>
    </row>
    <row r="6" spans="1:7" x14ac:dyDescent="0.25">
      <c r="F6" s="225" t="s">
        <v>0</v>
      </c>
      <c r="G6" s="225"/>
    </row>
    <row r="7" spans="1:7" ht="23.25" customHeight="1" x14ac:dyDescent="0.25">
      <c r="A7" s="222" t="s">
        <v>44</v>
      </c>
      <c r="B7" s="229" t="s">
        <v>153</v>
      </c>
      <c r="C7" s="222" t="s">
        <v>45</v>
      </c>
      <c r="D7" s="222" t="s">
        <v>46</v>
      </c>
      <c r="E7" s="222" t="s">
        <v>47</v>
      </c>
      <c r="F7" s="226" t="s">
        <v>3</v>
      </c>
      <c r="G7" s="227"/>
    </row>
    <row r="8" spans="1:7" ht="23.25" customHeight="1" x14ac:dyDescent="0.25">
      <c r="A8" s="223"/>
      <c r="B8" s="230"/>
      <c r="C8" s="223"/>
      <c r="D8" s="223"/>
      <c r="E8" s="223"/>
      <c r="F8" s="161" t="s">
        <v>489</v>
      </c>
      <c r="G8" s="161" t="s">
        <v>490</v>
      </c>
    </row>
    <row r="9" spans="1:7" ht="33" customHeight="1" x14ac:dyDescent="0.25">
      <c r="A9" s="48" t="s">
        <v>154</v>
      </c>
      <c r="B9" s="193" t="s">
        <v>155</v>
      </c>
      <c r="C9" s="193"/>
      <c r="D9" s="193"/>
      <c r="E9" s="193"/>
      <c r="F9" s="196">
        <f>SUM(F10,F80,F92,F127,F184,F201,F213,F229)</f>
        <v>320082.09999999998</v>
      </c>
      <c r="G9" s="196">
        <f>SUM(G10,G80,G92,G127,G184,G201,G213,G229)</f>
        <v>233613.6</v>
      </c>
    </row>
    <row r="10" spans="1:7" ht="21.95" customHeight="1" x14ac:dyDescent="0.25">
      <c r="A10" s="152" t="s">
        <v>48</v>
      </c>
      <c r="B10" s="153" t="s">
        <v>155</v>
      </c>
      <c r="C10" s="153" t="s">
        <v>49</v>
      </c>
      <c r="D10" s="153" t="s">
        <v>50</v>
      </c>
      <c r="E10" s="153" t="s">
        <v>50</v>
      </c>
      <c r="F10" s="154">
        <f t="shared" ref="F10:G10" si="0">F11+F17+F26+F34+F43+F48</f>
        <v>68612.600000000006</v>
      </c>
      <c r="G10" s="154">
        <f t="shared" si="0"/>
        <v>65865.600000000006</v>
      </c>
    </row>
    <row r="11" spans="1:7" ht="28.5" x14ac:dyDescent="0.25">
      <c r="A11" s="152" t="s">
        <v>51</v>
      </c>
      <c r="B11" s="153" t="s">
        <v>155</v>
      </c>
      <c r="C11" s="153" t="s">
        <v>52</v>
      </c>
      <c r="D11" s="153" t="s">
        <v>50</v>
      </c>
      <c r="E11" s="153" t="s">
        <v>50</v>
      </c>
      <c r="F11" s="154">
        <f t="shared" ref="F11:G11" si="1">F14</f>
        <v>2614.4</v>
      </c>
      <c r="G11" s="154">
        <f t="shared" si="1"/>
        <v>2514.4</v>
      </c>
    </row>
    <row r="12" spans="1:7" ht="44.25" customHeight="1" x14ac:dyDescent="0.25">
      <c r="A12" s="152" t="s">
        <v>220</v>
      </c>
      <c r="B12" s="153" t="s">
        <v>155</v>
      </c>
      <c r="C12" s="153" t="s">
        <v>52</v>
      </c>
      <c r="D12" s="153" t="s">
        <v>214</v>
      </c>
      <c r="E12" s="153"/>
      <c r="F12" s="154">
        <f t="shared" ref="F12:G15" si="2">F13</f>
        <v>2614.4</v>
      </c>
      <c r="G12" s="154">
        <f t="shared" si="2"/>
        <v>2514.4</v>
      </c>
    </row>
    <row r="13" spans="1:7" ht="28.5" x14ac:dyDescent="0.25">
      <c r="A13" s="152" t="s">
        <v>53</v>
      </c>
      <c r="B13" s="153" t="s">
        <v>155</v>
      </c>
      <c r="C13" s="153" t="s">
        <v>52</v>
      </c>
      <c r="D13" s="153" t="s">
        <v>215</v>
      </c>
      <c r="E13" s="153"/>
      <c r="F13" s="154">
        <f t="shared" si="2"/>
        <v>2614.4</v>
      </c>
      <c r="G13" s="154">
        <f t="shared" si="2"/>
        <v>2514.4</v>
      </c>
    </row>
    <row r="14" spans="1:7" ht="28.5" x14ac:dyDescent="0.25">
      <c r="A14" s="152" t="s">
        <v>53</v>
      </c>
      <c r="B14" s="153" t="s">
        <v>155</v>
      </c>
      <c r="C14" s="153" t="s">
        <v>52</v>
      </c>
      <c r="D14" s="153" t="s">
        <v>54</v>
      </c>
      <c r="E14" s="153" t="s">
        <v>50</v>
      </c>
      <c r="F14" s="154">
        <f t="shared" si="2"/>
        <v>2614.4</v>
      </c>
      <c r="G14" s="154">
        <f t="shared" si="2"/>
        <v>2514.4</v>
      </c>
    </row>
    <row r="15" spans="1:7" ht="30" customHeight="1" x14ac:dyDescent="0.25">
      <c r="A15" s="152" t="s">
        <v>219</v>
      </c>
      <c r="B15" s="153" t="s">
        <v>155</v>
      </c>
      <c r="C15" s="153" t="s">
        <v>52</v>
      </c>
      <c r="D15" s="153" t="s">
        <v>216</v>
      </c>
      <c r="E15" s="153" t="s">
        <v>50</v>
      </c>
      <c r="F15" s="154">
        <f t="shared" si="2"/>
        <v>2614.4</v>
      </c>
      <c r="G15" s="154">
        <f t="shared" si="2"/>
        <v>2514.4</v>
      </c>
    </row>
    <row r="16" spans="1:7" ht="46.5" customHeight="1" x14ac:dyDescent="0.25">
      <c r="A16" s="156" t="s">
        <v>55</v>
      </c>
      <c r="B16" s="157" t="s">
        <v>155</v>
      </c>
      <c r="C16" s="157" t="s">
        <v>52</v>
      </c>
      <c r="D16" s="157" t="s">
        <v>216</v>
      </c>
      <c r="E16" s="157" t="s">
        <v>56</v>
      </c>
      <c r="F16" s="162">
        <v>2614.4</v>
      </c>
      <c r="G16" s="162">
        <v>2514.4</v>
      </c>
    </row>
    <row r="17" spans="1:7" ht="45" customHeight="1" x14ac:dyDescent="0.25">
      <c r="A17" s="152" t="s">
        <v>57</v>
      </c>
      <c r="B17" s="153" t="s">
        <v>155</v>
      </c>
      <c r="C17" s="153" t="s">
        <v>58</v>
      </c>
      <c r="D17" s="153" t="s">
        <v>50</v>
      </c>
      <c r="E17" s="153" t="s">
        <v>50</v>
      </c>
      <c r="F17" s="154">
        <f t="shared" ref="F17:G17" si="3">F19</f>
        <v>1833.9</v>
      </c>
      <c r="G17" s="154">
        <f t="shared" si="3"/>
        <v>1883.9</v>
      </c>
    </row>
    <row r="18" spans="1:7" ht="46.5" customHeight="1" x14ac:dyDescent="0.25">
      <c r="A18" s="152" t="s">
        <v>220</v>
      </c>
      <c r="B18" s="153" t="s">
        <v>155</v>
      </c>
      <c r="C18" s="153" t="s">
        <v>58</v>
      </c>
      <c r="D18" s="153" t="s">
        <v>214</v>
      </c>
      <c r="E18" s="153"/>
      <c r="F18" s="154">
        <f t="shared" ref="F18:G18" si="4">F19</f>
        <v>1833.9</v>
      </c>
      <c r="G18" s="154">
        <f t="shared" si="4"/>
        <v>1883.9</v>
      </c>
    </row>
    <row r="19" spans="1:7" ht="30" customHeight="1" x14ac:dyDescent="0.25">
      <c r="A19" s="152" t="s">
        <v>59</v>
      </c>
      <c r="B19" s="153" t="s">
        <v>155</v>
      </c>
      <c r="C19" s="153" t="s">
        <v>58</v>
      </c>
      <c r="D19" s="153" t="s">
        <v>60</v>
      </c>
      <c r="E19" s="153" t="s">
        <v>50</v>
      </c>
      <c r="F19" s="154">
        <f t="shared" ref="F19:G19" si="5">F20+F23</f>
        <v>1833.9</v>
      </c>
      <c r="G19" s="154">
        <f t="shared" si="5"/>
        <v>1883.9</v>
      </c>
    </row>
    <row r="20" spans="1:7" ht="30.75" customHeight="1" x14ac:dyDescent="0.25">
      <c r="A20" s="152" t="s">
        <v>67</v>
      </c>
      <c r="B20" s="153" t="s">
        <v>155</v>
      </c>
      <c r="C20" s="153" t="s">
        <v>58</v>
      </c>
      <c r="D20" s="153" t="s">
        <v>62</v>
      </c>
      <c r="E20" s="153"/>
      <c r="F20" s="154">
        <f t="shared" ref="F20:G20" si="6">F21</f>
        <v>1780.9</v>
      </c>
      <c r="G20" s="154">
        <f t="shared" si="6"/>
        <v>1830.9</v>
      </c>
    </row>
    <row r="21" spans="1:7" ht="31.5" customHeight="1" x14ac:dyDescent="0.25">
      <c r="A21" s="152" t="s">
        <v>219</v>
      </c>
      <c r="B21" s="153" t="s">
        <v>155</v>
      </c>
      <c r="C21" s="153" t="s">
        <v>58</v>
      </c>
      <c r="D21" s="153" t="s">
        <v>217</v>
      </c>
      <c r="E21" s="153"/>
      <c r="F21" s="154">
        <f t="shared" ref="F21:G21" si="7">SUM(F22)</f>
        <v>1780.9</v>
      </c>
      <c r="G21" s="154">
        <f t="shared" si="7"/>
        <v>1830.9</v>
      </c>
    </row>
    <row r="22" spans="1:7" ht="46.5" customHeight="1" x14ac:dyDescent="0.25">
      <c r="A22" s="156" t="s">
        <v>55</v>
      </c>
      <c r="B22" s="157" t="s">
        <v>155</v>
      </c>
      <c r="C22" s="157" t="s">
        <v>58</v>
      </c>
      <c r="D22" s="157" t="s">
        <v>217</v>
      </c>
      <c r="E22" s="157" t="s">
        <v>56</v>
      </c>
      <c r="F22" s="162">
        <v>1780.9</v>
      </c>
      <c r="G22" s="162">
        <v>1830.9</v>
      </c>
    </row>
    <row r="23" spans="1:7" ht="20.100000000000001" customHeight="1" x14ac:dyDescent="0.25">
      <c r="A23" s="152" t="s">
        <v>61</v>
      </c>
      <c r="B23" s="153" t="s">
        <v>155</v>
      </c>
      <c r="C23" s="153" t="s">
        <v>58</v>
      </c>
      <c r="D23" s="153" t="s">
        <v>68</v>
      </c>
      <c r="E23" s="153" t="s">
        <v>50</v>
      </c>
      <c r="F23" s="154">
        <f t="shared" ref="F23:G23" si="8">F24</f>
        <v>53</v>
      </c>
      <c r="G23" s="154">
        <f t="shared" si="8"/>
        <v>53</v>
      </c>
    </row>
    <row r="24" spans="1:7" ht="30" customHeight="1" x14ac:dyDescent="0.25">
      <c r="A24" s="152" t="s">
        <v>219</v>
      </c>
      <c r="B24" s="153" t="s">
        <v>155</v>
      </c>
      <c r="C24" s="153" t="s">
        <v>58</v>
      </c>
      <c r="D24" s="153" t="s">
        <v>218</v>
      </c>
      <c r="E24" s="153"/>
      <c r="F24" s="154">
        <f t="shared" ref="F24:G24" si="9">SUM(F25:F25)</f>
        <v>53</v>
      </c>
      <c r="G24" s="154">
        <f t="shared" si="9"/>
        <v>53</v>
      </c>
    </row>
    <row r="25" spans="1:7" ht="30.75" customHeight="1" x14ac:dyDescent="0.25">
      <c r="A25" s="156" t="s">
        <v>63</v>
      </c>
      <c r="B25" s="157" t="s">
        <v>155</v>
      </c>
      <c r="C25" s="157" t="s">
        <v>58</v>
      </c>
      <c r="D25" s="157" t="s">
        <v>217</v>
      </c>
      <c r="E25" s="157" t="s">
        <v>64</v>
      </c>
      <c r="F25" s="162">
        <v>53</v>
      </c>
      <c r="G25" s="162">
        <v>53</v>
      </c>
    </row>
    <row r="26" spans="1:7" ht="42.75" x14ac:dyDescent="0.25">
      <c r="A26" s="152" t="s">
        <v>69</v>
      </c>
      <c r="B26" s="153" t="s">
        <v>155</v>
      </c>
      <c r="C26" s="153" t="s">
        <v>70</v>
      </c>
      <c r="D26" s="153" t="s">
        <v>50</v>
      </c>
      <c r="E26" s="153" t="s">
        <v>50</v>
      </c>
      <c r="F26" s="154">
        <f t="shared" ref="F26:G29" si="10">F27</f>
        <v>51119.4</v>
      </c>
      <c r="G26" s="154">
        <f t="shared" si="10"/>
        <v>50263.700000000004</v>
      </c>
    </row>
    <row r="27" spans="1:7" ht="42.75" customHeight="1" x14ac:dyDescent="0.25">
      <c r="A27" s="152" t="s">
        <v>220</v>
      </c>
      <c r="B27" s="153" t="s">
        <v>155</v>
      </c>
      <c r="C27" s="153" t="s">
        <v>70</v>
      </c>
      <c r="D27" s="153" t="s">
        <v>214</v>
      </c>
      <c r="E27" s="153"/>
      <c r="F27" s="154">
        <f t="shared" si="10"/>
        <v>51119.4</v>
      </c>
      <c r="G27" s="154">
        <f t="shared" si="10"/>
        <v>50263.700000000004</v>
      </c>
    </row>
    <row r="28" spans="1:7" ht="28.5" x14ac:dyDescent="0.25">
      <c r="A28" s="152" t="s">
        <v>71</v>
      </c>
      <c r="B28" s="153" t="s">
        <v>155</v>
      </c>
      <c r="C28" s="153" t="s">
        <v>70</v>
      </c>
      <c r="D28" s="153" t="s">
        <v>222</v>
      </c>
      <c r="E28" s="153"/>
      <c r="F28" s="154">
        <f t="shared" si="10"/>
        <v>51119.4</v>
      </c>
      <c r="G28" s="154">
        <f t="shared" si="10"/>
        <v>50263.700000000004</v>
      </c>
    </row>
    <row r="29" spans="1:7" ht="28.5" x14ac:dyDescent="0.25">
      <c r="A29" s="152" t="s">
        <v>71</v>
      </c>
      <c r="B29" s="153" t="s">
        <v>155</v>
      </c>
      <c r="C29" s="153" t="s">
        <v>70</v>
      </c>
      <c r="D29" s="153" t="s">
        <v>72</v>
      </c>
      <c r="E29" s="153"/>
      <c r="F29" s="154">
        <f t="shared" si="10"/>
        <v>51119.4</v>
      </c>
      <c r="G29" s="154">
        <f t="shared" si="10"/>
        <v>50263.700000000004</v>
      </c>
    </row>
    <row r="30" spans="1:7" ht="30.75" customHeight="1" x14ac:dyDescent="0.25">
      <c r="A30" s="152" t="s">
        <v>219</v>
      </c>
      <c r="B30" s="153" t="s">
        <v>155</v>
      </c>
      <c r="C30" s="153" t="s">
        <v>70</v>
      </c>
      <c r="D30" s="153" t="s">
        <v>221</v>
      </c>
      <c r="E30" s="153"/>
      <c r="F30" s="154">
        <f>SUM(F31:F33)</f>
        <v>51119.4</v>
      </c>
      <c r="G30" s="154">
        <f>SUM(G31:G33)</f>
        <v>50263.700000000004</v>
      </c>
    </row>
    <row r="31" spans="1:7" ht="43.5" customHeight="1" x14ac:dyDescent="0.25">
      <c r="A31" s="156" t="s">
        <v>55</v>
      </c>
      <c r="B31" s="157" t="s">
        <v>155</v>
      </c>
      <c r="C31" s="157" t="s">
        <v>70</v>
      </c>
      <c r="D31" s="157" t="s">
        <v>221</v>
      </c>
      <c r="E31" s="157" t="s">
        <v>56</v>
      </c>
      <c r="F31" s="162">
        <v>47079.6</v>
      </c>
      <c r="G31" s="162">
        <v>47308.9</v>
      </c>
    </row>
    <row r="32" spans="1:7" ht="30.75" customHeight="1" x14ac:dyDescent="0.25">
      <c r="A32" s="156" t="s">
        <v>63</v>
      </c>
      <c r="B32" s="157" t="s">
        <v>155</v>
      </c>
      <c r="C32" s="157" t="s">
        <v>70</v>
      </c>
      <c r="D32" s="157" t="s">
        <v>221</v>
      </c>
      <c r="E32" s="157" t="s">
        <v>64</v>
      </c>
      <c r="F32" s="162">
        <v>4037.3</v>
      </c>
      <c r="G32" s="162">
        <v>2952.3</v>
      </c>
    </row>
    <row r="33" spans="1:7" ht="20.100000000000001" customHeight="1" x14ac:dyDescent="0.25">
      <c r="A33" s="156" t="s">
        <v>65</v>
      </c>
      <c r="B33" s="157" t="s">
        <v>155</v>
      </c>
      <c r="C33" s="157" t="s">
        <v>70</v>
      </c>
      <c r="D33" s="157" t="s">
        <v>221</v>
      </c>
      <c r="E33" s="157" t="s">
        <v>66</v>
      </c>
      <c r="F33" s="162">
        <v>2.5</v>
      </c>
      <c r="G33" s="162">
        <v>2.5</v>
      </c>
    </row>
    <row r="34" spans="1:7" ht="27.75" customHeight="1" x14ac:dyDescent="0.25">
      <c r="A34" s="152" t="s">
        <v>73</v>
      </c>
      <c r="B34" s="153" t="s">
        <v>155</v>
      </c>
      <c r="C34" s="153" t="s">
        <v>74</v>
      </c>
      <c r="D34" s="153" t="s">
        <v>50</v>
      </c>
      <c r="E34" s="153" t="s">
        <v>50</v>
      </c>
      <c r="F34" s="154">
        <f t="shared" ref="F34:G34" si="11">F36</f>
        <v>1533.5</v>
      </c>
      <c r="G34" s="154">
        <f t="shared" si="11"/>
        <v>1484</v>
      </c>
    </row>
    <row r="35" spans="1:7" ht="46.5" customHeight="1" x14ac:dyDescent="0.25">
      <c r="A35" s="152" t="s">
        <v>220</v>
      </c>
      <c r="B35" s="153" t="s">
        <v>155</v>
      </c>
      <c r="C35" s="153" t="s">
        <v>74</v>
      </c>
      <c r="D35" s="153" t="s">
        <v>214</v>
      </c>
      <c r="E35" s="153"/>
      <c r="F35" s="154">
        <f t="shared" ref="F35:G35" si="12">F36</f>
        <v>1533.5</v>
      </c>
      <c r="G35" s="154">
        <f t="shared" si="12"/>
        <v>1484</v>
      </c>
    </row>
    <row r="36" spans="1:7" ht="27" customHeight="1" x14ac:dyDescent="0.25">
      <c r="A36" s="152" t="s">
        <v>75</v>
      </c>
      <c r="B36" s="153" t="s">
        <v>155</v>
      </c>
      <c r="C36" s="153" t="s">
        <v>74</v>
      </c>
      <c r="D36" s="153" t="s">
        <v>76</v>
      </c>
      <c r="E36" s="153" t="s">
        <v>50</v>
      </c>
      <c r="F36" s="154">
        <f t="shared" ref="F36:G36" si="13">F37+F40</f>
        <v>1533.5</v>
      </c>
      <c r="G36" s="154">
        <f t="shared" si="13"/>
        <v>1484</v>
      </c>
    </row>
    <row r="37" spans="1:7" ht="30" customHeight="1" x14ac:dyDescent="0.25">
      <c r="A37" s="152" t="s">
        <v>79</v>
      </c>
      <c r="B37" s="153" t="s">
        <v>155</v>
      </c>
      <c r="C37" s="153" t="s">
        <v>74</v>
      </c>
      <c r="D37" s="153" t="s">
        <v>78</v>
      </c>
      <c r="E37" s="153" t="s">
        <v>50</v>
      </c>
      <c r="F37" s="154">
        <f t="shared" ref="F37:G37" si="14">F38</f>
        <v>1525</v>
      </c>
      <c r="G37" s="154">
        <f t="shared" si="14"/>
        <v>1475</v>
      </c>
    </row>
    <row r="38" spans="1:7" ht="31.5" customHeight="1" x14ac:dyDescent="0.25">
      <c r="A38" s="152" t="s">
        <v>219</v>
      </c>
      <c r="B38" s="153" t="s">
        <v>155</v>
      </c>
      <c r="C38" s="153" t="s">
        <v>74</v>
      </c>
      <c r="D38" s="153" t="s">
        <v>223</v>
      </c>
      <c r="E38" s="153" t="s">
        <v>50</v>
      </c>
      <c r="F38" s="154">
        <f t="shared" ref="F38:G38" si="15">SUM(F39:F39)</f>
        <v>1525</v>
      </c>
      <c r="G38" s="154">
        <f t="shared" si="15"/>
        <v>1475</v>
      </c>
    </row>
    <row r="39" spans="1:7" ht="46.5" customHeight="1" x14ac:dyDescent="0.25">
      <c r="A39" s="156" t="s">
        <v>55</v>
      </c>
      <c r="B39" s="157" t="s">
        <v>155</v>
      </c>
      <c r="C39" s="157" t="s">
        <v>74</v>
      </c>
      <c r="D39" s="157" t="s">
        <v>223</v>
      </c>
      <c r="E39" s="157" t="s">
        <v>56</v>
      </c>
      <c r="F39" s="162">
        <v>1525</v>
      </c>
      <c r="G39" s="162">
        <v>1475</v>
      </c>
    </row>
    <row r="40" spans="1:7" ht="19.5" customHeight="1" x14ac:dyDescent="0.25">
      <c r="A40" s="152" t="s">
        <v>77</v>
      </c>
      <c r="B40" s="153" t="s">
        <v>155</v>
      </c>
      <c r="C40" s="153" t="s">
        <v>74</v>
      </c>
      <c r="D40" s="153" t="s">
        <v>80</v>
      </c>
      <c r="E40" s="153" t="s">
        <v>50</v>
      </c>
      <c r="F40" s="154">
        <f t="shared" ref="F40:G41" si="16">F41</f>
        <v>8.5</v>
      </c>
      <c r="G40" s="154">
        <f t="shared" si="16"/>
        <v>9</v>
      </c>
    </row>
    <row r="41" spans="1:7" ht="31.5" customHeight="1" x14ac:dyDescent="0.25">
      <c r="A41" s="152" t="s">
        <v>219</v>
      </c>
      <c r="B41" s="153" t="s">
        <v>155</v>
      </c>
      <c r="C41" s="153" t="s">
        <v>74</v>
      </c>
      <c r="D41" s="153" t="s">
        <v>224</v>
      </c>
      <c r="E41" s="153" t="s">
        <v>50</v>
      </c>
      <c r="F41" s="154">
        <f t="shared" si="16"/>
        <v>8.5</v>
      </c>
      <c r="G41" s="154">
        <f t="shared" si="16"/>
        <v>9</v>
      </c>
    </row>
    <row r="42" spans="1:7" ht="33.75" customHeight="1" x14ac:dyDescent="0.25">
      <c r="A42" s="156" t="s">
        <v>63</v>
      </c>
      <c r="B42" s="157" t="s">
        <v>155</v>
      </c>
      <c r="C42" s="157" t="s">
        <v>74</v>
      </c>
      <c r="D42" s="157" t="s">
        <v>224</v>
      </c>
      <c r="E42" s="157" t="s">
        <v>64</v>
      </c>
      <c r="F42" s="162">
        <v>8.5</v>
      </c>
      <c r="G42" s="162">
        <v>9</v>
      </c>
    </row>
    <row r="43" spans="1:7" ht="20.100000000000001" customHeight="1" x14ac:dyDescent="0.25">
      <c r="A43" s="152" t="s">
        <v>81</v>
      </c>
      <c r="B43" s="153" t="s">
        <v>155</v>
      </c>
      <c r="C43" s="153" t="s">
        <v>82</v>
      </c>
      <c r="D43" s="153"/>
      <c r="E43" s="153" t="s">
        <v>50</v>
      </c>
      <c r="F43" s="154">
        <f t="shared" ref="F43:G46" si="17">F44</f>
        <v>200</v>
      </c>
      <c r="G43" s="154">
        <f t="shared" si="17"/>
        <v>200</v>
      </c>
    </row>
    <row r="44" spans="1:7" ht="45" customHeight="1" x14ac:dyDescent="0.25">
      <c r="A44" s="152" t="s">
        <v>220</v>
      </c>
      <c r="B44" s="153" t="s">
        <v>155</v>
      </c>
      <c r="C44" s="153" t="s">
        <v>82</v>
      </c>
      <c r="D44" s="153" t="s">
        <v>214</v>
      </c>
      <c r="E44" s="153"/>
      <c r="F44" s="154">
        <f t="shared" si="17"/>
        <v>200</v>
      </c>
      <c r="G44" s="154">
        <f t="shared" si="17"/>
        <v>200</v>
      </c>
    </row>
    <row r="45" spans="1:7" ht="20.100000000000001" customHeight="1" x14ac:dyDescent="0.25">
      <c r="A45" s="152" t="s">
        <v>83</v>
      </c>
      <c r="B45" s="153" t="s">
        <v>155</v>
      </c>
      <c r="C45" s="153" t="s">
        <v>82</v>
      </c>
      <c r="D45" s="153" t="s">
        <v>225</v>
      </c>
      <c r="E45" s="153" t="s">
        <v>50</v>
      </c>
      <c r="F45" s="154">
        <f t="shared" si="17"/>
        <v>200</v>
      </c>
      <c r="G45" s="154">
        <f t="shared" si="17"/>
        <v>200</v>
      </c>
    </row>
    <row r="46" spans="1:7" ht="28.5" x14ac:dyDescent="0.25">
      <c r="A46" s="152" t="s">
        <v>84</v>
      </c>
      <c r="B46" s="153" t="s">
        <v>155</v>
      </c>
      <c r="C46" s="153" t="s">
        <v>82</v>
      </c>
      <c r="D46" s="153" t="s">
        <v>236</v>
      </c>
      <c r="E46" s="153"/>
      <c r="F46" s="154">
        <f t="shared" si="17"/>
        <v>200</v>
      </c>
      <c r="G46" s="154">
        <f t="shared" si="17"/>
        <v>200</v>
      </c>
    </row>
    <row r="47" spans="1:7" ht="20.100000000000001" customHeight="1" x14ac:dyDescent="0.25">
      <c r="A47" s="156" t="s">
        <v>65</v>
      </c>
      <c r="B47" s="157" t="s">
        <v>155</v>
      </c>
      <c r="C47" s="157" t="s">
        <v>82</v>
      </c>
      <c r="D47" s="157" t="s">
        <v>236</v>
      </c>
      <c r="E47" s="157" t="s">
        <v>66</v>
      </c>
      <c r="F47" s="162">
        <v>200</v>
      </c>
      <c r="G47" s="162">
        <v>200</v>
      </c>
    </row>
    <row r="48" spans="1:7" ht="20.100000000000001" customHeight="1" x14ac:dyDescent="0.25">
      <c r="A48" s="152" t="s">
        <v>85</v>
      </c>
      <c r="B48" s="153" t="s">
        <v>155</v>
      </c>
      <c r="C48" s="153" t="s">
        <v>86</v>
      </c>
      <c r="D48" s="153" t="s">
        <v>50</v>
      </c>
      <c r="E48" s="153" t="s">
        <v>50</v>
      </c>
      <c r="F48" s="154">
        <f t="shared" ref="F48:G48" si="18">F49+F54+F59</f>
        <v>11311.400000000001</v>
      </c>
      <c r="G48" s="154">
        <f t="shared" si="18"/>
        <v>9519.6</v>
      </c>
    </row>
    <row r="49" spans="1:7" ht="41.25" customHeight="1" x14ac:dyDescent="0.25">
      <c r="A49" s="152" t="s">
        <v>220</v>
      </c>
      <c r="B49" s="153" t="s">
        <v>155</v>
      </c>
      <c r="C49" s="153" t="s">
        <v>86</v>
      </c>
      <c r="D49" s="153" t="s">
        <v>214</v>
      </c>
      <c r="E49" s="153"/>
      <c r="F49" s="154">
        <f t="shared" ref="F49:G52" si="19">F50</f>
        <v>0.7</v>
      </c>
      <c r="G49" s="154">
        <f t="shared" si="19"/>
        <v>0.7</v>
      </c>
    </row>
    <row r="50" spans="1:7" ht="28.5" x14ac:dyDescent="0.25">
      <c r="A50" s="152" t="s">
        <v>71</v>
      </c>
      <c r="B50" s="163" t="s">
        <v>155</v>
      </c>
      <c r="C50" s="163" t="s">
        <v>86</v>
      </c>
      <c r="D50" s="163" t="s">
        <v>222</v>
      </c>
      <c r="E50" s="153"/>
      <c r="F50" s="154">
        <f t="shared" si="19"/>
        <v>0.7</v>
      </c>
      <c r="G50" s="154">
        <f t="shared" si="19"/>
        <v>0.7</v>
      </c>
    </row>
    <row r="51" spans="1:7" ht="44.25" customHeight="1" x14ac:dyDescent="0.25">
      <c r="A51" s="164" t="s">
        <v>227</v>
      </c>
      <c r="B51" s="166" t="s">
        <v>155</v>
      </c>
      <c r="C51" s="165" t="s">
        <v>86</v>
      </c>
      <c r="D51" s="166" t="s">
        <v>226</v>
      </c>
      <c r="E51" s="153"/>
      <c r="F51" s="154">
        <f t="shared" si="19"/>
        <v>0.7</v>
      </c>
      <c r="G51" s="154">
        <f t="shared" si="19"/>
        <v>0.7</v>
      </c>
    </row>
    <row r="52" spans="1:7" ht="79.5" customHeight="1" x14ac:dyDescent="0.25">
      <c r="A52" s="167" t="s">
        <v>229</v>
      </c>
      <c r="B52" s="169" t="s">
        <v>155</v>
      </c>
      <c r="C52" s="168" t="s">
        <v>86</v>
      </c>
      <c r="D52" s="169" t="s">
        <v>228</v>
      </c>
      <c r="E52" s="153"/>
      <c r="F52" s="154">
        <f t="shared" si="19"/>
        <v>0.7</v>
      </c>
      <c r="G52" s="154">
        <f t="shared" si="19"/>
        <v>0.7</v>
      </c>
    </row>
    <row r="53" spans="1:7" ht="30.75" customHeight="1" x14ac:dyDescent="0.25">
      <c r="A53" s="156" t="s">
        <v>63</v>
      </c>
      <c r="B53" s="157" t="s">
        <v>155</v>
      </c>
      <c r="C53" s="170" t="s">
        <v>86</v>
      </c>
      <c r="D53" s="171" t="s">
        <v>228</v>
      </c>
      <c r="E53" s="157" t="s">
        <v>64</v>
      </c>
      <c r="F53" s="162">
        <v>0.7</v>
      </c>
      <c r="G53" s="162">
        <v>0.7</v>
      </c>
    </row>
    <row r="54" spans="1:7" ht="28.5" x14ac:dyDescent="0.25">
      <c r="A54" s="152" t="s">
        <v>87</v>
      </c>
      <c r="B54" s="153" t="s">
        <v>155</v>
      </c>
      <c r="C54" s="153" t="s">
        <v>86</v>
      </c>
      <c r="D54" s="153" t="s">
        <v>231</v>
      </c>
      <c r="E54" s="153"/>
      <c r="F54" s="154">
        <f t="shared" ref="F54:G55" si="20">F55</f>
        <v>1395.3</v>
      </c>
      <c r="G54" s="154">
        <f t="shared" si="20"/>
        <v>185.39999999999998</v>
      </c>
    </row>
    <row r="55" spans="1:7" ht="28.5" x14ac:dyDescent="0.25">
      <c r="A55" s="152" t="s">
        <v>233</v>
      </c>
      <c r="B55" s="153" t="s">
        <v>155</v>
      </c>
      <c r="C55" s="153" t="s">
        <v>86</v>
      </c>
      <c r="D55" s="153" t="s">
        <v>230</v>
      </c>
      <c r="E55" s="153"/>
      <c r="F55" s="154">
        <f t="shared" si="20"/>
        <v>1395.3</v>
      </c>
      <c r="G55" s="154">
        <f t="shared" si="20"/>
        <v>185.39999999999998</v>
      </c>
    </row>
    <row r="56" spans="1:7" ht="51.75" customHeight="1" x14ac:dyDescent="0.25">
      <c r="A56" s="152" t="s">
        <v>232</v>
      </c>
      <c r="B56" s="153" t="s">
        <v>155</v>
      </c>
      <c r="C56" s="153" t="s">
        <v>86</v>
      </c>
      <c r="D56" s="153" t="s">
        <v>329</v>
      </c>
      <c r="E56" s="153"/>
      <c r="F56" s="154">
        <f t="shared" ref="F56:G56" si="21">SUM(F57:F58)</f>
        <v>1395.3</v>
      </c>
      <c r="G56" s="154">
        <f t="shared" si="21"/>
        <v>185.39999999999998</v>
      </c>
    </row>
    <row r="57" spans="1:7" ht="32.25" customHeight="1" x14ac:dyDescent="0.25">
      <c r="A57" s="156" t="s">
        <v>63</v>
      </c>
      <c r="B57" s="157" t="s">
        <v>155</v>
      </c>
      <c r="C57" s="157" t="s">
        <v>86</v>
      </c>
      <c r="D57" s="157" t="s">
        <v>329</v>
      </c>
      <c r="E57" s="157" t="s">
        <v>64</v>
      </c>
      <c r="F57" s="162">
        <v>1357.1</v>
      </c>
      <c r="G57" s="162">
        <v>147.19999999999999</v>
      </c>
    </row>
    <row r="58" spans="1:7" ht="20.100000000000001" customHeight="1" x14ac:dyDescent="0.25">
      <c r="A58" s="156" t="s">
        <v>65</v>
      </c>
      <c r="B58" s="157" t="s">
        <v>155</v>
      </c>
      <c r="C58" s="157" t="s">
        <v>86</v>
      </c>
      <c r="D58" s="157" t="s">
        <v>329</v>
      </c>
      <c r="E58" s="157" t="s">
        <v>66</v>
      </c>
      <c r="F58" s="162">
        <v>38.200000000000003</v>
      </c>
      <c r="G58" s="162">
        <v>38.200000000000003</v>
      </c>
    </row>
    <row r="59" spans="1:7" ht="28.5" x14ac:dyDescent="0.25">
      <c r="A59" s="152" t="s">
        <v>88</v>
      </c>
      <c r="B59" s="153" t="s">
        <v>155</v>
      </c>
      <c r="C59" s="153" t="s">
        <v>86</v>
      </c>
      <c r="D59" s="153" t="s">
        <v>234</v>
      </c>
      <c r="E59" s="153"/>
      <c r="F59" s="154">
        <f>F60+F63+F66+F69+F72</f>
        <v>9915.4000000000015</v>
      </c>
      <c r="G59" s="154">
        <f>G60+G63+G66+G69+G72</f>
        <v>9333.5</v>
      </c>
    </row>
    <row r="60" spans="1:7" ht="29.25" customHeight="1" x14ac:dyDescent="0.25">
      <c r="A60" s="152" t="s">
        <v>152</v>
      </c>
      <c r="B60" s="153" t="s">
        <v>155</v>
      </c>
      <c r="C60" s="153" t="s">
        <v>86</v>
      </c>
      <c r="D60" s="153" t="s">
        <v>89</v>
      </c>
      <c r="E60" s="153"/>
      <c r="F60" s="154">
        <f t="shared" ref="F60:G61" si="22">F61</f>
        <v>643.4</v>
      </c>
      <c r="G60" s="154">
        <f t="shared" si="22"/>
        <v>0</v>
      </c>
    </row>
    <row r="61" spans="1:7" ht="48" customHeight="1" x14ac:dyDescent="0.25">
      <c r="A61" s="152" t="s">
        <v>235</v>
      </c>
      <c r="B61" s="153" t="s">
        <v>155</v>
      </c>
      <c r="C61" s="153" t="s">
        <v>86</v>
      </c>
      <c r="D61" s="153" t="s">
        <v>237</v>
      </c>
      <c r="E61" s="153"/>
      <c r="F61" s="154">
        <f t="shared" si="22"/>
        <v>643.4</v>
      </c>
      <c r="G61" s="154">
        <f t="shared" si="22"/>
        <v>0</v>
      </c>
    </row>
    <row r="62" spans="1:7" ht="31.5" customHeight="1" x14ac:dyDescent="0.25">
      <c r="A62" s="156" t="s">
        <v>63</v>
      </c>
      <c r="B62" s="157" t="s">
        <v>155</v>
      </c>
      <c r="C62" s="157" t="s">
        <v>86</v>
      </c>
      <c r="D62" s="157" t="s">
        <v>237</v>
      </c>
      <c r="E62" s="157" t="s">
        <v>64</v>
      </c>
      <c r="F62" s="162">
        <v>643.4</v>
      </c>
      <c r="G62" s="162">
        <v>0</v>
      </c>
    </row>
    <row r="63" spans="1:7" ht="28.5" x14ac:dyDescent="0.25">
      <c r="A63" s="152" t="s">
        <v>330</v>
      </c>
      <c r="B63" s="153" t="s">
        <v>155</v>
      </c>
      <c r="C63" s="153" t="s">
        <v>86</v>
      </c>
      <c r="D63" s="153" t="s">
        <v>339</v>
      </c>
      <c r="E63" s="153"/>
      <c r="F63" s="154">
        <f t="shared" ref="F63:G64" si="23">F64</f>
        <v>465.8</v>
      </c>
      <c r="G63" s="154">
        <f t="shared" si="23"/>
        <v>467.7</v>
      </c>
    </row>
    <row r="64" spans="1:7" ht="42.75" x14ac:dyDescent="0.25">
      <c r="A64" s="152" t="s">
        <v>235</v>
      </c>
      <c r="B64" s="153" t="s">
        <v>155</v>
      </c>
      <c r="C64" s="153" t="s">
        <v>86</v>
      </c>
      <c r="D64" s="153" t="s">
        <v>238</v>
      </c>
      <c r="E64" s="153"/>
      <c r="F64" s="154">
        <f t="shared" si="23"/>
        <v>465.8</v>
      </c>
      <c r="G64" s="154">
        <f t="shared" si="23"/>
        <v>467.7</v>
      </c>
    </row>
    <row r="65" spans="1:7" ht="27.75" customHeight="1" x14ac:dyDescent="0.25">
      <c r="A65" s="156" t="s">
        <v>63</v>
      </c>
      <c r="B65" s="157" t="s">
        <v>155</v>
      </c>
      <c r="C65" s="157" t="s">
        <v>86</v>
      </c>
      <c r="D65" s="157" t="s">
        <v>238</v>
      </c>
      <c r="E65" s="157" t="s">
        <v>64</v>
      </c>
      <c r="F65" s="162">
        <v>465.8</v>
      </c>
      <c r="G65" s="162">
        <v>467.7</v>
      </c>
    </row>
    <row r="66" spans="1:7" s="172" customFormat="1" ht="30" customHeight="1" x14ac:dyDescent="0.25">
      <c r="A66" s="152" t="s">
        <v>239</v>
      </c>
      <c r="B66" s="153" t="s">
        <v>155</v>
      </c>
      <c r="C66" s="153" t="s">
        <v>86</v>
      </c>
      <c r="D66" s="153" t="s">
        <v>340</v>
      </c>
      <c r="E66" s="153"/>
      <c r="F66" s="154">
        <f t="shared" ref="F66:G66" si="24">F67</f>
        <v>30</v>
      </c>
      <c r="G66" s="154">
        <f t="shared" si="24"/>
        <v>30</v>
      </c>
    </row>
    <row r="67" spans="1:7" s="172" customFormat="1" ht="44.25" customHeight="1" x14ac:dyDescent="0.25">
      <c r="A67" s="152" t="s">
        <v>235</v>
      </c>
      <c r="B67" s="153" t="s">
        <v>155</v>
      </c>
      <c r="C67" s="153" t="s">
        <v>86</v>
      </c>
      <c r="D67" s="153" t="s">
        <v>341</v>
      </c>
      <c r="E67" s="153"/>
      <c r="F67" s="154">
        <f>SUM(F68:F68)</f>
        <v>30</v>
      </c>
      <c r="G67" s="154">
        <f>SUM(G68:G68)</f>
        <v>30</v>
      </c>
    </row>
    <row r="68" spans="1:7" ht="20.100000000000001" customHeight="1" x14ac:dyDescent="0.25">
      <c r="A68" s="156" t="s">
        <v>92</v>
      </c>
      <c r="B68" s="157" t="s">
        <v>155</v>
      </c>
      <c r="C68" s="157" t="s">
        <v>86</v>
      </c>
      <c r="D68" s="157" t="s">
        <v>341</v>
      </c>
      <c r="E68" s="157" t="s">
        <v>93</v>
      </c>
      <c r="F68" s="162">
        <v>30</v>
      </c>
      <c r="G68" s="162">
        <v>30</v>
      </c>
    </row>
    <row r="69" spans="1:7" ht="60" customHeight="1" x14ac:dyDescent="0.25">
      <c r="A69" s="173" t="s">
        <v>242</v>
      </c>
      <c r="B69" s="153" t="s">
        <v>155</v>
      </c>
      <c r="C69" s="153" t="s">
        <v>86</v>
      </c>
      <c r="D69" s="153" t="s">
        <v>240</v>
      </c>
      <c r="E69" s="153"/>
      <c r="F69" s="154">
        <f t="shared" ref="F69:G70" si="25">F70</f>
        <v>1454.1</v>
      </c>
      <c r="G69" s="154">
        <f t="shared" si="25"/>
        <v>1513.7</v>
      </c>
    </row>
    <row r="70" spans="1:7" ht="57.75" customHeight="1" x14ac:dyDescent="0.25">
      <c r="A70" s="173" t="s">
        <v>243</v>
      </c>
      <c r="B70" s="153" t="s">
        <v>155</v>
      </c>
      <c r="C70" s="153" t="s">
        <v>86</v>
      </c>
      <c r="D70" s="153" t="s">
        <v>241</v>
      </c>
      <c r="E70" s="153"/>
      <c r="F70" s="154">
        <f t="shared" si="25"/>
        <v>1454.1</v>
      </c>
      <c r="G70" s="154">
        <f t="shared" si="25"/>
        <v>1513.7</v>
      </c>
    </row>
    <row r="71" spans="1:7" ht="31.5" customHeight="1" x14ac:dyDescent="0.25">
      <c r="A71" s="156" t="s">
        <v>63</v>
      </c>
      <c r="B71" s="157" t="s">
        <v>155</v>
      </c>
      <c r="C71" s="157" t="s">
        <v>86</v>
      </c>
      <c r="D71" s="157" t="s">
        <v>241</v>
      </c>
      <c r="E71" s="157" t="s">
        <v>64</v>
      </c>
      <c r="F71" s="162">
        <v>1454.1</v>
      </c>
      <c r="G71" s="162">
        <v>1513.7</v>
      </c>
    </row>
    <row r="72" spans="1:7" ht="30" customHeight="1" x14ac:dyDescent="0.25">
      <c r="A72" s="152" t="s">
        <v>90</v>
      </c>
      <c r="B72" s="153" t="s">
        <v>155</v>
      </c>
      <c r="C72" s="153" t="s">
        <v>86</v>
      </c>
      <c r="D72" s="153" t="s">
        <v>244</v>
      </c>
      <c r="E72" s="153"/>
      <c r="F72" s="154">
        <f>SUM(F73,F75,F77)</f>
        <v>7322.1</v>
      </c>
      <c r="G72" s="154">
        <f>SUM(G73,G75,G77)</f>
        <v>7322.1</v>
      </c>
    </row>
    <row r="73" spans="1:7" s="172" customFormat="1" ht="47.25" customHeight="1" x14ac:dyDescent="0.25">
      <c r="A73" s="152" t="s">
        <v>235</v>
      </c>
      <c r="B73" s="153" t="s">
        <v>155</v>
      </c>
      <c r="C73" s="153" t="s">
        <v>86</v>
      </c>
      <c r="D73" s="153" t="s">
        <v>246</v>
      </c>
      <c r="E73" s="153"/>
      <c r="F73" s="154">
        <f t="shared" ref="F73:G73" si="26">F74</f>
        <v>96.3</v>
      </c>
      <c r="G73" s="154">
        <f t="shared" si="26"/>
        <v>96.3</v>
      </c>
    </row>
    <row r="74" spans="1:7" ht="20.100000000000001" customHeight="1" x14ac:dyDescent="0.25">
      <c r="A74" s="156" t="s">
        <v>65</v>
      </c>
      <c r="B74" s="157" t="s">
        <v>155</v>
      </c>
      <c r="C74" s="157" t="s">
        <v>86</v>
      </c>
      <c r="D74" s="157" t="s">
        <v>246</v>
      </c>
      <c r="E74" s="157" t="s">
        <v>66</v>
      </c>
      <c r="F74" s="162">
        <v>96.3</v>
      </c>
      <c r="G74" s="162">
        <v>96.3</v>
      </c>
    </row>
    <row r="75" spans="1:7" ht="31.5" hidden="1" customHeight="1" x14ac:dyDescent="0.25">
      <c r="A75" s="152" t="s">
        <v>247</v>
      </c>
      <c r="B75" s="153"/>
      <c r="C75" s="153" t="s">
        <v>86</v>
      </c>
      <c r="D75" s="153" t="s">
        <v>248</v>
      </c>
      <c r="E75" s="153"/>
      <c r="F75" s="154">
        <f t="shared" ref="F75:G75" si="27">F76</f>
        <v>0</v>
      </c>
      <c r="G75" s="154">
        <f t="shared" si="27"/>
        <v>0</v>
      </c>
    </row>
    <row r="76" spans="1:7" ht="20.100000000000001" hidden="1" customHeight="1" x14ac:dyDescent="0.25">
      <c r="A76" s="156" t="s">
        <v>65</v>
      </c>
      <c r="B76" s="157"/>
      <c r="C76" s="157" t="s">
        <v>86</v>
      </c>
      <c r="D76" s="157" t="s">
        <v>248</v>
      </c>
      <c r="E76" s="157" t="s">
        <v>66</v>
      </c>
      <c r="F76" s="162">
        <v>0</v>
      </c>
      <c r="G76" s="162">
        <v>0</v>
      </c>
    </row>
    <row r="77" spans="1:7" ht="30" customHeight="1" x14ac:dyDescent="0.25">
      <c r="A77" s="152" t="s">
        <v>245</v>
      </c>
      <c r="B77" s="153" t="s">
        <v>155</v>
      </c>
      <c r="C77" s="153" t="s">
        <v>86</v>
      </c>
      <c r="D77" s="153" t="s">
        <v>516</v>
      </c>
      <c r="E77" s="153"/>
      <c r="F77" s="154">
        <f t="shared" ref="F77:G78" si="28">F78</f>
        <v>7225.8</v>
      </c>
      <c r="G77" s="154">
        <f t="shared" si="28"/>
        <v>7225.8</v>
      </c>
    </row>
    <row r="78" spans="1:7" ht="22.5" customHeight="1" x14ac:dyDescent="0.25">
      <c r="A78" s="152" t="s">
        <v>91</v>
      </c>
      <c r="B78" s="153" t="s">
        <v>155</v>
      </c>
      <c r="C78" s="153" t="s">
        <v>86</v>
      </c>
      <c r="D78" s="153" t="s">
        <v>517</v>
      </c>
      <c r="E78" s="153"/>
      <c r="F78" s="154">
        <f t="shared" si="28"/>
        <v>7225.8</v>
      </c>
      <c r="G78" s="154">
        <f t="shared" si="28"/>
        <v>7225.8</v>
      </c>
    </row>
    <row r="79" spans="1:7" ht="20.25" customHeight="1" x14ac:dyDescent="0.25">
      <c r="A79" s="156" t="s">
        <v>65</v>
      </c>
      <c r="B79" s="157" t="s">
        <v>155</v>
      </c>
      <c r="C79" s="157" t="s">
        <v>86</v>
      </c>
      <c r="D79" s="157" t="s">
        <v>517</v>
      </c>
      <c r="E79" s="157" t="s">
        <v>66</v>
      </c>
      <c r="F79" s="162">
        <v>7225.8</v>
      </c>
      <c r="G79" s="162">
        <v>7225.8</v>
      </c>
    </row>
    <row r="80" spans="1:7" ht="36" customHeight="1" x14ac:dyDescent="0.25">
      <c r="A80" s="152" t="s">
        <v>94</v>
      </c>
      <c r="B80" s="153" t="s">
        <v>155</v>
      </c>
      <c r="C80" s="153" t="s">
        <v>95</v>
      </c>
      <c r="D80" s="153" t="s">
        <v>50</v>
      </c>
      <c r="E80" s="153" t="s">
        <v>50</v>
      </c>
      <c r="F80" s="154">
        <f t="shared" ref="F80" si="29">F81+F85</f>
        <v>148.69999999999999</v>
      </c>
      <c r="G80" s="154">
        <f>G81+G85</f>
        <v>160.6</v>
      </c>
    </row>
    <row r="81" spans="1:7" ht="44.25" customHeight="1" x14ac:dyDescent="0.25">
      <c r="A81" s="152" t="s">
        <v>96</v>
      </c>
      <c r="B81" s="153" t="s">
        <v>155</v>
      </c>
      <c r="C81" s="153" t="s">
        <v>97</v>
      </c>
      <c r="D81" s="153" t="s">
        <v>50</v>
      </c>
      <c r="E81" s="153" t="s">
        <v>50</v>
      </c>
      <c r="F81" s="154">
        <f t="shared" ref="F81:G83" si="30">F82</f>
        <v>0</v>
      </c>
      <c r="G81" s="154">
        <f t="shared" si="30"/>
        <v>8</v>
      </c>
    </row>
    <row r="82" spans="1:7" ht="40.5" customHeight="1" x14ac:dyDescent="0.25">
      <c r="A82" s="152" t="s">
        <v>98</v>
      </c>
      <c r="B82" s="153" t="s">
        <v>155</v>
      </c>
      <c r="C82" s="153" t="s">
        <v>97</v>
      </c>
      <c r="D82" s="153" t="s">
        <v>249</v>
      </c>
      <c r="E82" s="153" t="s">
        <v>50</v>
      </c>
      <c r="F82" s="154">
        <f t="shared" si="30"/>
        <v>0</v>
      </c>
      <c r="G82" s="154">
        <f t="shared" si="30"/>
        <v>8</v>
      </c>
    </row>
    <row r="83" spans="1:7" ht="42.75" customHeight="1" x14ac:dyDescent="0.25">
      <c r="A83" s="152" t="s">
        <v>250</v>
      </c>
      <c r="B83" s="153" t="s">
        <v>155</v>
      </c>
      <c r="C83" s="153" t="s">
        <v>97</v>
      </c>
      <c r="D83" s="153" t="s">
        <v>342</v>
      </c>
      <c r="E83" s="153" t="s">
        <v>50</v>
      </c>
      <c r="F83" s="154">
        <f t="shared" si="30"/>
        <v>0</v>
      </c>
      <c r="G83" s="154">
        <f t="shared" si="30"/>
        <v>8</v>
      </c>
    </row>
    <row r="84" spans="1:7" ht="30" customHeight="1" x14ac:dyDescent="0.25">
      <c r="A84" s="156" t="s">
        <v>63</v>
      </c>
      <c r="B84" s="157" t="s">
        <v>155</v>
      </c>
      <c r="C84" s="157" t="s">
        <v>97</v>
      </c>
      <c r="D84" s="157" t="s">
        <v>342</v>
      </c>
      <c r="E84" s="157" t="s">
        <v>64</v>
      </c>
      <c r="F84" s="162">
        <v>0</v>
      </c>
      <c r="G84" s="162">
        <v>8</v>
      </c>
    </row>
    <row r="85" spans="1:7" ht="28.5" x14ac:dyDescent="0.25">
      <c r="A85" s="152" t="s">
        <v>99</v>
      </c>
      <c r="B85" s="153" t="s">
        <v>155</v>
      </c>
      <c r="C85" s="153" t="s">
        <v>100</v>
      </c>
      <c r="D85" s="153"/>
      <c r="E85" s="153"/>
      <c r="F85" s="154">
        <f t="shared" ref="F85:G85" si="31">F86+F89</f>
        <v>148.69999999999999</v>
      </c>
      <c r="G85" s="154">
        <f t="shared" si="31"/>
        <v>152.6</v>
      </c>
    </row>
    <row r="86" spans="1:7" ht="71.25" customHeight="1" x14ac:dyDescent="0.25">
      <c r="A86" s="173" t="s">
        <v>211</v>
      </c>
      <c r="B86" s="153" t="s">
        <v>155</v>
      </c>
      <c r="C86" s="153" t="s">
        <v>100</v>
      </c>
      <c r="D86" s="153" t="s">
        <v>315</v>
      </c>
      <c r="E86" s="153"/>
      <c r="F86" s="154">
        <f t="shared" ref="F86:G87" si="32">F87</f>
        <v>4</v>
      </c>
      <c r="G86" s="154">
        <f t="shared" si="32"/>
        <v>4</v>
      </c>
    </row>
    <row r="87" spans="1:7" ht="45.75" customHeight="1" x14ac:dyDescent="0.25">
      <c r="A87" s="173" t="s">
        <v>251</v>
      </c>
      <c r="B87" s="153" t="s">
        <v>155</v>
      </c>
      <c r="C87" s="153" t="s">
        <v>100</v>
      </c>
      <c r="D87" s="153" t="s">
        <v>331</v>
      </c>
      <c r="E87" s="153"/>
      <c r="F87" s="154">
        <f t="shared" si="32"/>
        <v>4</v>
      </c>
      <c r="G87" s="154">
        <f t="shared" si="32"/>
        <v>4</v>
      </c>
    </row>
    <row r="88" spans="1:7" ht="33" customHeight="1" x14ac:dyDescent="0.25">
      <c r="A88" s="156" t="s">
        <v>63</v>
      </c>
      <c r="B88" s="157" t="s">
        <v>155</v>
      </c>
      <c r="C88" s="157" t="s">
        <v>100</v>
      </c>
      <c r="D88" s="157" t="s">
        <v>331</v>
      </c>
      <c r="E88" s="157" t="s">
        <v>64</v>
      </c>
      <c r="F88" s="162">
        <v>4</v>
      </c>
      <c r="G88" s="162">
        <v>4</v>
      </c>
    </row>
    <row r="89" spans="1:7" ht="42.75" customHeight="1" x14ac:dyDescent="0.25">
      <c r="A89" s="174" t="s">
        <v>210</v>
      </c>
      <c r="B89" s="169" t="s">
        <v>155</v>
      </c>
      <c r="C89" s="153" t="s">
        <v>100</v>
      </c>
      <c r="D89" s="153" t="s">
        <v>316</v>
      </c>
      <c r="E89" s="153"/>
      <c r="F89" s="154">
        <f t="shared" ref="F89:G90" si="33">F90</f>
        <v>144.69999999999999</v>
      </c>
      <c r="G89" s="154">
        <f t="shared" si="33"/>
        <v>148.6</v>
      </c>
    </row>
    <row r="90" spans="1:7" ht="20.100000000000001" customHeight="1" x14ac:dyDescent="0.25">
      <c r="A90" s="174" t="s">
        <v>252</v>
      </c>
      <c r="B90" s="169" t="s">
        <v>155</v>
      </c>
      <c r="C90" s="153" t="s">
        <v>100</v>
      </c>
      <c r="D90" s="153" t="s">
        <v>332</v>
      </c>
      <c r="E90" s="153"/>
      <c r="F90" s="154">
        <f t="shared" si="33"/>
        <v>144.69999999999999</v>
      </c>
      <c r="G90" s="154">
        <f t="shared" si="33"/>
        <v>148.6</v>
      </c>
    </row>
    <row r="91" spans="1:7" ht="31.5" customHeight="1" x14ac:dyDescent="0.25">
      <c r="A91" s="156" t="s">
        <v>63</v>
      </c>
      <c r="B91" s="157" t="s">
        <v>155</v>
      </c>
      <c r="C91" s="157" t="s">
        <v>100</v>
      </c>
      <c r="D91" s="157" t="s">
        <v>332</v>
      </c>
      <c r="E91" s="157" t="s">
        <v>64</v>
      </c>
      <c r="F91" s="162">
        <v>144.69999999999999</v>
      </c>
      <c r="G91" s="162">
        <v>148.6</v>
      </c>
    </row>
    <row r="92" spans="1:7" ht="20.100000000000001" customHeight="1" x14ac:dyDescent="0.25">
      <c r="A92" s="152" t="s">
        <v>101</v>
      </c>
      <c r="B92" s="153" t="s">
        <v>155</v>
      </c>
      <c r="C92" s="153" t="s">
        <v>102</v>
      </c>
      <c r="D92" s="157"/>
      <c r="E92" s="157"/>
      <c r="F92" s="154">
        <f>F93+F100+F105+F122</f>
        <v>166888.69999999998</v>
      </c>
      <c r="G92" s="154">
        <f>G93+G100+G105+G122</f>
        <v>86331.199999999997</v>
      </c>
    </row>
    <row r="93" spans="1:7" ht="20.100000000000001" customHeight="1" x14ac:dyDescent="0.25">
      <c r="A93" s="152" t="s">
        <v>103</v>
      </c>
      <c r="B93" s="153" t="s">
        <v>155</v>
      </c>
      <c r="C93" s="153" t="s">
        <v>104</v>
      </c>
      <c r="D93" s="153" t="s">
        <v>50</v>
      </c>
      <c r="E93" s="153" t="s">
        <v>50</v>
      </c>
      <c r="F93" s="154">
        <f t="shared" ref="F93:G96" si="34">F94</f>
        <v>183.70000000000002</v>
      </c>
      <c r="G93" s="154">
        <f t="shared" si="34"/>
        <v>183.70000000000002</v>
      </c>
    </row>
    <row r="94" spans="1:7" ht="41.25" customHeight="1" x14ac:dyDescent="0.25">
      <c r="A94" s="152" t="s">
        <v>220</v>
      </c>
      <c r="B94" s="153" t="s">
        <v>155</v>
      </c>
      <c r="C94" s="153" t="s">
        <v>104</v>
      </c>
      <c r="D94" s="153" t="s">
        <v>214</v>
      </c>
      <c r="E94" s="153"/>
      <c r="F94" s="154">
        <f t="shared" si="34"/>
        <v>183.70000000000002</v>
      </c>
      <c r="G94" s="154">
        <f t="shared" si="34"/>
        <v>183.70000000000002</v>
      </c>
    </row>
    <row r="95" spans="1:7" ht="28.5" x14ac:dyDescent="0.25">
      <c r="A95" s="152" t="s">
        <v>71</v>
      </c>
      <c r="B95" s="153" t="s">
        <v>155</v>
      </c>
      <c r="C95" s="153" t="s">
        <v>104</v>
      </c>
      <c r="D95" s="153" t="s">
        <v>222</v>
      </c>
      <c r="E95" s="153"/>
      <c r="F95" s="154">
        <f t="shared" si="34"/>
        <v>183.70000000000002</v>
      </c>
      <c r="G95" s="154">
        <f t="shared" si="34"/>
        <v>183.70000000000002</v>
      </c>
    </row>
    <row r="96" spans="1:7" ht="47.25" customHeight="1" x14ac:dyDescent="0.25">
      <c r="A96" s="164" t="s">
        <v>227</v>
      </c>
      <c r="B96" s="166" t="s">
        <v>155</v>
      </c>
      <c r="C96" s="165" t="s">
        <v>104</v>
      </c>
      <c r="D96" s="166" t="s">
        <v>226</v>
      </c>
      <c r="E96" s="153"/>
      <c r="F96" s="154">
        <f t="shared" si="34"/>
        <v>183.70000000000002</v>
      </c>
      <c r="G96" s="154">
        <f t="shared" si="34"/>
        <v>183.70000000000002</v>
      </c>
    </row>
    <row r="97" spans="1:7" ht="42.75" customHeight="1" x14ac:dyDescent="0.25">
      <c r="A97" s="152" t="s">
        <v>343</v>
      </c>
      <c r="B97" s="153" t="s">
        <v>155</v>
      </c>
      <c r="C97" s="153" t="s">
        <v>104</v>
      </c>
      <c r="D97" s="153" t="s">
        <v>333</v>
      </c>
      <c r="E97" s="153"/>
      <c r="F97" s="154">
        <f t="shared" ref="F97:G97" si="35">SUM(F98:F99)</f>
        <v>183.70000000000002</v>
      </c>
      <c r="G97" s="154">
        <f t="shared" si="35"/>
        <v>183.70000000000002</v>
      </c>
    </row>
    <row r="98" spans="1:7" ht="45" customHeight="1" x14ac:dyDescent="0.25">
      <c r="A98" s="156" t="s">
        <v>55</v>
      </c>
      <c r="B98" s="157" t="s">
        <v>155</v>
      </c>
      <c r="C98" s="157" t="s">
        <v>104</v>
      </c>
      <c r="D98" s="157" t="s">
        <v>333</v>
      </c>
      <c r="E98" s="157" t="s">
        <v>56</v>
      </c>
      <c r="F98" s="162">
        <v>174.9</v>
      </c>
      <c r="G98" s="162">
        <v>174.9</v>
      </c>
    </row>
    <row r="99" spans="1:7" ht="32.25" customHeight="1" x14ac:dyDescent="0.25">
      <c r="A99" s="156" t="s">
        <v>63</v>
      </c>
      <c r="B99" s="157" t="s">
        <v>155</v>
      </c>
      <c r="C99" s="157" t="s">
        <v>104</v>
      </c>
      <c r="D99" s="157" t="s">
        <v>333</v>
      </c>
      <c r="E99" s="157" t="s">
        <v>64</v>
      </c>
      <c r="F99" s="162">
        <v>8.8000000000000007</v>
      </c>
      <c r="G99" s="162">
        <v>8.8000000000000007</v>
      </c>
    </row>
    <row r="100" spans="1:7" s="172" customFormat="1" ht="20.100000000000001" customHeight="1" x14ac:dyDescent="0.25">
      <c r="A100" s="152" t="s">
        <v>320</v>
      </c>
      <c r="B100" s="153" t="s">
        <v>155</v>
      </c>
      <c r="C100" s="153" t="s">
        <v>318</v>
      </c>
      <c r="D100" s="153"/>
      <c r="E100" s="153"/>
      <c r="F100" s="154">
        <f t="shared" ref="F100:G101" si="36">F101</f>
        <v>1195.3</v>
      </c>
      <c r="G100" s="154">
        <f t="shared" si="36"/>
        <v>1195.3</v>
      </c>
    </row>
    <row r="101" spans="1:7" s="172" customFormat="1" ht="20.100000000000001" customHeight="1" x14ac:dyDescent="0.25">
      <c r="A101" s="152" t="s">
        <v>322</v>
      </c>
      <c r="B101" s="153" t="s">
        <v>155</v>
      </c>
      <c r="C101" s="153" t="s">
        <v>318</v>
      </c>
      <c r="D101" s="153" t="s">
        <v>323</v>
      </c>
      <c r="E101" s="153"/>
      <c r="F101" s="154">
        <f t="shared" si="36"/>
        <v>1195.3</v>
      </c>
      <c r="G101" s="154">
        <f t="shared" si="36"/>
        <v>1195.3</v>
      </c>
    </row>
    <row r="102" spans="1:7" s="172" customFormat="1" ht="45" customHeight="1" x14ac:dyDescent="0.25">
      <c r="A102" s="152" t="s">
        <v>518</v>
      </c>
      <c r="B102" s="153" t="s">
        <v>155</v>
      </c>
      <c r="C102" s="153" t="s">
        <v>318</v>
      </c>
      <c r="D102" s="153" t="s">
        <v>324</v>
      </c>
      <c r="E102" s="153"/>
      <c r="F102" s="154">
        <f>SUM(F103:F104)</f>
        <v>1195.3</v>
      </c>
      <c r="G102" s="154">
        <f>SUM(G103:G104)</f>
        <v>1195.3</v>
      </c>
    </row>
    <row r="103" spans="1:7" s="172" customFormat="1" ht="32.25" customHeight="1" x14ac:dyDescent="0.25">
      <c r="A103" s="156" t="s">
        <v>63</v>
      </c>
      <c r="B103" s="157" t="s">
        <v>155</v>
      </c>
      <c r="C103" s="157" t="s">
        <v>318</v>
      </c>
      <c r="D103" s="157" t="s">
        <v>324</v>
      </c>
      <c r="E103" s="157" t="s">
        <v>64</v>
      </c>
      <c r="F103" s="162">
        <v>920.3</v>
      </c>
      <c r="G103" s="162">
        <v>920.3</v>
      </c>
    </row>
    <row r="104" spans="1:7" ht="20.100000000000001" customHeight="1" x14ac:dyDescent="0.25">
      <c r="A104" s="175" t="s">
        <v>65</v>
      </c>
      <c r="B104" s="189" t="s">
        <v>155</v>
      </c>
      <c r="C104" s="157" t="s">
        <v>318</v>
      </c>
      <c r="D104" s="157" t="s">
        <v>324</v>
      </c>
      <c r="E104" s="157" t="s">
        <v>66</v>
      </c>
      <c r="F104" s="162">
        <v>275</v>
      </c>
      <c r="G104" s="162">
        <v>275</v>
      </c>
    </row>
    <row r="105" spans="1:7" ht="20.100000000000001" customHeight="1" x14ac:dyDescent="0.25">
      <c r="A105" s="152" t="s">
        <v>105</v>
      </c>
      <c r="B105" s="153" t="s">
        <v>155</v>
      </c>
      <c r="C105" s="153" t="s">
        <v>106</v>
      </c>
      <c r="D105" s="153" t="s">
        <v>50</v>
      </c>
      <c r="E105" s="153" t="s">
        <v>50</v>
      </c>
      <c r="F105" s="154">
        <f>F106+F112</f>
        <v>165293.09999999998</v>
      </c>
      <c r="G105" s="154">
        <f>G106+G112</f>
        <v>84730.4</v>
      </c>
    </row>
    <row r="106" spans="1:7" ht="60" customHeight="1" x14ac:dyDescent="0.25">
      <c r="A106" s="176" t="s">
        <v>212</v>
      </c>
      <c r="B106" s="191" t="s">
        <v>155</v>
      </c>
      <c r="C106" s="153" t="s">
        <v>106</v>
      </c>
      <c r="D106" s="153" t="s">
        <v>253</v>
      </c>
      <c r="E106" s="153" t="s">
        <v>50</v>
      </c>
      <c r="F106" s="154">
        <f t="shared" ref="F106:G106" si="37">F109+F107</f>
        <v>148560.29999999999</v>
      </c>
      <c r="G106" s="154">
        <f t="shared" si="37"/>
        <v>69070.3</v>
      </c>
    </row>
    <row r="107" spans="1:7" ht="45.75" customHeight="1" x14ac:dyDescent="0.25">
      <c r="A107" s="176" t="s">
        <v>256</v>
      </c>
      <c r="B107" s="191" t="s">
        <v>155</v>
      </c>
      <c r="C107" s="153" t="s">
        <v>106</v>
      </c>
      <c r="D107" s="153" t="s">
        <v>255</v>
      </c>
      <c r="E107" s="157"/>
      <c r="F107" s="154">
        <f t="shared" ref="F107:G107" si="38">F108</f>
        <v>5866.4</v>
      </c>
      <c r="G107" s="154">
        <f t="shared" si="38"/>
        <v>27135</v>
      </c>
    </row>
    <row r="108" spans="1:7" ht="30" customHeight="1" x14ac:dyDescent="0.25">
      <c r="A108" s="156" t="s">
        <v>63</v>
      </c>
      <c r="B108" s="157" t="s">
        <v>155</v>
      </c>
      <c r="C108" s="157" t="s">
        <v>106</v>
      </c>
      <c r="D108" s="157" t="s">
        <v>255</v>
      </c>
      <c r="E108" s="157" t="s">
        <v>64</v>
      </c>
      <c r="F108" s="177">
        <v>5866.4</v>
      </c>
      <c r="G108" s="177">
        <v>27135</v>
      </c>
    </row>
    <row r="109" spans="1:7" ht="28.5" x14ac:dyDescent="0.25">
      <c r="A109" s="176" t="s">
        <v>245</v>
      </c>
      <c r="B109" s="191" t="s">
        <v>155</v>
      </c>
      <c r="C109" s="153" t="s">
        <v>106</v>
      </c>
      <c r="D109" s="153" t="s">
        <v>254</v>
      </c>
      <c r="E109" s="153" t="s">
        <v>50</v>
      </c>
      <c r="F109" s="154">
        <f t="shared" ref="F109:G110" si="39">F110</f>
        <v>142693.9</v>
      </c>
      <c r="G109" s="154">
        <f t="shared" si="39"/>
        <v>41935.300000000003</v>
      </c>
    </row>
    <row r="110" spans="1:7" ht="30.75" customHeight="1" x14ac:dyDescent="0.25">
      <c r="A110" s="176" t="s">
        <v>520</v>
      </c>
      <c r="B110" s="191" t="s">
        <v>155</v>
      </c>
      <c r="C110" s="153" t="s">
        <v>106</v>
      </c>
      <c r="D110" s="153" t="s">
        <v>519</v>
      </c>
      <c r="E110" s="153"/>
      <c r="F110" s="154">
        <f t="shared" si="39"/>
        <v>142693.9</v>
      </c>
      <c r="G110" s="154">
        <f t="shared" si="39"/>
        <v>41935.300000000003</v>
      </c>
    </row>
    <row r="111" spans="1:7" ht="30" customHeight="1" x14ac:dyDescent="0.25">
      <c r="A111" s="156" t="s">
        <v>63</v>
      </c>
      <c r="B111" s="157" t="s">
        <v>155</v>
      </c>
      <c r="C111" s="157" t="s">
        <v>106</v>
      </c>
      <c r="D111" s="157" t="s">
        <v>519</v>
      </c>
      <c r="E111" s="157" t="s">
        <v>64</v>
      </c>
      <c r="F111" s="162">
        <v>142693.9</v>
      </c>
      <c r="G111" s="162">
        <v>41935.300000000003</v>
      </c>
    </row>
    <row r="112" spans="1:7" ht="31.5" customHeight="1" x14ac:dyDescent="0.25">
      <c r="A112" s="176" t="s">
        <v>258</v>
      </c>
      <c r="B112" s="191" t="s">
        <v>155</v>
      </c>
      <c r="C112" s="153" t="s">
        <v>106</v>
      </c>
      <c r="D112" s="153" t="s">
        <v>257</v>
      </c>
      <c r="E112" s="153"/>
      <c r="F112" s="154">
        <f t="shared" ref="F112:G112" si="40">SUM(F118,F120,F113)</f>
        <v>16732.8</v>
      </c>
      <c r="G112" s="154">
        <f t="shared" si="40"/>
        <v>15660.099999999999</v>
      </c>
    </row>
    <row r="113" spans="1:7" ht="20.25" customHeight="1" x14ac:dyDescent="0.25">
      <c r="A113" s="176" t="s">
        <v>383</v>
      </c>
      <c r="B113" s="191" t="s">
        <v>155</v>
      </c>
      <c r="C113" s="153" t="s">
        <v>106</v>
      </c>
      <c r="D113" s="153" t="s">
        <v>384</v>
      </c>
      <c r="E113" s="153"/>
      <c r="F113" s="154">
        <f t="shared" ref="F113:G113" si="41">F114</f>
        <v>16417.3</v>
      </c>
      <c r="G113" s="154">
        <f t="shared" si="41"/>
        <v>15329.199999999999</v>
      </c>
    </row>
    <row r="114" spans="1:7" ht="32.25" customHeight="1" x14ac:dyDescent="0.25">
      <c r="A114" s="176" t="s">
        <v>385</v>
      </c>
      <c r="B114" s="191" t="s">
        <v>155</v>
      </c>
      <c r="C114" s="153" t="s">
        <v>106</v>
      </c>
      <c r="D114" s="153" t="s">
        <v>386</v>
      </c>
      <c r="E114" s="153"/>
      <c r="F114" s="154">
        <f t="shared" ref="F114:G114" si="42">F115+F116+F117</f>
        <v>16417.3</v>
      </c>
      <c r="G114" s="154">
        <f t="shared" si="42"/>
        <v>15329.199999999999</v>
      </c>
    </row>
    <row r="115" spans="1:7" ht="48" customHeight="1" x14ac:dyDescent="0.25">
      <c r="A115" s="156" t="s">
        <v>55</v>
      </c>
      <c r="B115" s="157" t="s">
        <v>155</v>
      </c>
      <c r="C115" s="157" t="s">
        <v>106</v>
      </c>
      <c r="D115" s="157" t="s">
        <v>386</v>
      </c>
      <c r="E115" s="157" t="s">
        <v>56</v>
      </c>
      <c r="F115" s="162">
        <v>5573.1</v>
      </c>
      <c r="G115" s="162">
        <v>5573.2</v>
      </c>
    </row>
    <row r="116" spans="1:7" ht="30.75" customHeight="1" x14ac:dyDescent="0.25">
      <c r="A116" s="156" t="s">
        <v>63</v>
      </c>
      <c r="B116" s="157" t="s">
        <v>155</v>
      </c>
      <c r="C116" s="157" t="s">
        <v>106</v>
      </c>
      <c r="D116" s="157" t="s">
        <v>386</v>
      </c>
      <c r="E116" s="157" t="s">
        <v>64</v>
      </c>
      <c r="F116" s="162">
        <v>10763.5</v>
      </c>
      <c r="G116" s="162">
        <v>9671.9</v>
      </c>
    </row>
    <row r="117" spans="1:7" ht="20.100000000000001" customHeight="1" x14ac:dyDescent="0.25">
      <c r="A117" s="156" t="s">
        <v>65</v>
      </c>
      <c r="B117" s="157" t="s">
        <v>155</v>
      </c>
      <c r="C117" s="157" t="s">
        <v>106</v>
      </c>
      <c r="D117" s="157" t="s">
        <v>386</v>
      </c>
      <c r="E117" s="157" t="s">
        <v>66</v>
      </c>
      <c r="F117" s="162">
        <v>80.7</v>
      </c>
      <c r="G117" s="162">
        <v>84.1</v>
      </c>
    </row>
    <row r="118" spans="1:7" ht="41.25" hidden="1" customHeight="1" x14ac:dyDescent="0.25">
      <c r="A118" s="176" t="s">
        <v>256</v>
      </c>
      <c r="B118" s="191" t="s">
        <v>155</v>
      </c>
      <c r="C118" s="153" t="s">
        <v>106</v>
      </c>
      <c r="D118" s="153" t="s">
        <v>259</v>
      </c>
      <c r="E118" s="153"/>
      <c r="F118" s="154">
        <f t="shared" ref="F118:G118" si="43">F119</f>
        <v>0</v>
      </c>
      <c r="G118" s="154">
        <f t="shared" si="43"/>
        <v>0</v>
      </c>
    </row>
    <row r="119" spans="1:7" ht="32.25" hidden="1" customHeight="1" x14ac:dyDescent="0.25">
      <c r="A119" s="156" t="s">
        <v>63</v>
      </c>
      <c r="B119" s="157" t="s">
        <v>155</v>
      </c>
      <c r="C119" s="157" t="s">
        <v>106</v>
      </c>
      <c r="D119" s="157" t="s">
        <v>259</v>
      </c>
      <c r="E119" s="157" t="s">
        <v>64</v>
      </c>
      <c r="F119" s="162">
        <v>0</v>
      </c>
      <c r="G119" s="162">
        <v>0</v>
      </c>
    </row>
    <row r="120" spans="1:7" ht="28.5" x14ac:dyDescent="0.25">
      <c r="A120" s="178" t="s">
        <v>261</v>
      </c>
      <c r="B120" s="169" t="s">
        <v>155</v>
      </c>
      <c r="C120" s="153" t="s">
        <v>106</v>
      </c>
      <c r="D120" s="153" t="s">
        <v>260</v>
      </c>
      <c r="E120" s="153"/>
      <c r="F120" s="154">
        <f t="shared" ref="F120:G120" si="44">F121</f>
        <v>315.5</v>
      </c>
      <c r="G120" s="154">
        <f t="shared" si="44"/>
        <v>330.9</v>
      </c>
    </row>
    <row r="121" spans="1:7" ht="28.5" customHeight="1" x14ac:dyDescent="0.25">
      <c r="A121" s="156" t="s">
        <v>63</v>
      </c>
      <c r="B121" s="157" t="s">
        <v>155</v>
      </c>
      <c r="C121" s="157" t="s">
        <v>106</v>
      </c>
      <c r="D121" s="157" t="s">
        <v>260</v>
      </c>
      <c r="E121" s="157" t="s">
        <v>64</v>
      </c>
      <c r="F121" s="162">
        <v>315.5</v>
      </c>
      <c r="G121" s="162">
        <v>330.9</v>
      </c>
    </row>
    <row r="122" spans="1:7" ht="20.100000000000001" customHeight="1" x14ac:dyDescent="0.25">
      <c r="A122" s="152" t="s">
        <v>107</v>
      </c>
      <c r="B122" s="153" t="s">
        <v>155</v>
      </c>
      <c r="C122" s="153" t="s">
        <v>108</v>
      </c>
      <c r="D122" s="153" t="s">
        <v>50</v>
      </c>
      <c r="E122" s="153" t="s">
        <v>50</v>
      </c>
      <c r="F122" s="154">
        <f>F123</f>
        <v>216.6</v>
      </c>
      <c r="G122" s="154">
        <f>G123</f>
        <v>221.8</v>
      </c>
    </row>
    <row r="123" spans="1:7" ht="29.25" customHeight="1" x14ac:dyDescent="0.25">
      <c r="A123" s="152" t="s">
        <v>262</v>
      </c>
      <c r="B123" s="153" t="s">
        <v>155</v>
      </c>
      <c r="C123" s="153" t="s">
        <v>108</v>
      </c>
      <c r="D123" s="153" t="s">
        <v>317</v>
      </c>
      <c r="E123" s="153" t="s">
        <v>50</v>
      </c>
      <c r="F123" s="154">
        <f t="shared" ref="F123:G123" si="45">SUM(F124)</f>
        <v>216.6</v>
      </c>
      <c r="G123" s="154">
        <f t="shared" si="45"/>
        <v>221.8</v>
      </c>
    </row>
    <row r="124" spans="1:7" ht="29.25" customHeight="1" x14ac:dyDescent="0.25">
      <c r="A124" s="152" t="s">
        <v>496</v>
      </c>
      <c r="B124" s="153" t="s">
        <v>155</v>
      </c>
      <c r="C124" s="153" t="s">
        <v>108</v>
      </c>
      <c r="D124" s="153" t="s">
        <v>334</v>
      </c>
      <c r="E124" s="153" t="s">
        <v>50</v>
      </c>
      <c r="F124" s="154">
        <f t="shared" ref="F124:G124" si="46">F125+F126</f>
        <v>216.6</v>
      </c>
      <c r="G124" s="154">
        <f t="shared" si="46"/>
        <v>221.8</v>
      </c>
    </row>
    <row r="125" spans="1:7" ht="27.75" customHeight="1" x14ac:dyDescent="0.25">
      <c r="A125" s="156" t="s">
        <v>63</v>
      </c>
      <c r="B125" s="157" t="s">
        <v>155</v>
      </c>
      <c r="C125" s="157" t="s">
        <v>108</v>
      </c>
      <c r="D125" s="157" t="s">
        <v>334</v>
      </c>
      <c r="E125" s="157" t="s">
        <v>64</v>
      </c>
      <c r="F125" s="162">
        <v>116.6</v>
      </c>
      <c r="G125" s="162">
        <v>121.8</v>
      </c>
    </row>
    <row r="126" spans="1:7" ht="20.100000000000001" customHeight="1" x14ac:dyDescent="0.25">
      <c r="A126" s="156" t="s">
        <v>65</v>
      </c>
      <c r="B126" s="157" t="s">
        <v>155</v>
      </c>
      <c r="C126" s="157" t="s">
        <v>108</v>
      </c>
      <c r="D126" s="157" t="s">
        <v>334</v>
      </c>
      <c r="E126" s="157" t="s">
        <v>66</v>
      </c>
      <c r="F126" s="162">
        <v>100</v>
      </c>
      <c r="G126" s="162">
        <v>100</v>
      </c>
    </row>
    <row r="127" spans="1:7" ht="20.100000000000001" customHeight="1" x14ac:dyDescent="0.25">
      <c r="A127" s="152" t="s">
        <v>110</v>
      </c>
      <c r="B127" s="153" t="s">
        <v>155</v>
      </c>
      <c r="C127" s="153" t="s">
        <v>111</v>
      </c>
      <c r="D127" s="153"/>
      <c r="E127" s="153"/>
      <c r="F127" s="154">
        <f>F128+F150+F154</f>
        <v>41749.5</v>
      </c>
      <c r="G127" s="154">
        <f>G128+G150+G154</f>
        <v>45525.4</v>
      </c>
    </row>
    <row r="128" spans="1:7" ht="20.100000000000001" customHeight="1" x14ac:dyDescent="0.25">
      <c r="A128" s="152" t="s">
        <v>112</v>
      </c>
      <c r="B128" s="153" t="s">
        <v>155</v>
      </c>
      <c r="C128" s="153" t="s">
        <v>113</v>
      </c>
      <c r="D128" s="153" t="s">
        <v>50</v>
      </c>
      <c r="E128" s="153" t="s">
        <v>50</v>
      </c>
      <c r="F128" s="154">
        <f>F129+F134+F143+F147</f>
        <v>12379.8</v>
      </c>
      <c r="G128" s="154">
        <f>G129+G134+G143+G147</f>
        <v>23966.400000000001</v>
      </c>
    </row>
    <row r="129" spans="1:7" ht="46.5" customHeight="1" x14ac:dyDescent="0.25">
      <c r="A129" s="179" t="s">
        <v>267</v>
      </c>
      <c r="B129" s="180" t="s">
        <v>155</v>
      </c>
      <c r="C129" s="180" t="s">
        <v>113</v>
      </c>
      <c r="D129" s="180" t="s">
        <v>268</v>
      </c>
      <c r="E129" s="153"/>
      <c r="F129" s="154">
        <f t="shared" ref="F129:G129" si="47">F130</f>
        <v>50</v>
      </c>
      <c r="G129" s="154">
        <f t="shared" si="47"/>
        <v>16318.4</v>
      </c>
    </row>
    <row r="130" spans="1:7" ht="30" customHeight="1" x14ac:dyDescent="0.25">
      <c r="A130" s="179" t="s">
        <v>270</v>
      </c>
      <c r="B130" s="180" t="s">
        <v>155</v>
      </c>
      <c r="C130" s="180" t="s">
        <v>113</v>
      </c>
      <c r="D130" s="180" t="s">
        <v>269</v>
      </c>
      <c r="E130" s="153"/>
      <c r="F130" s="154">
        <f>SUM(F131:F133)</f>
        <v>50</v>
      </c>
      <c r="G130" s="154">
        <f>SUM(G131:G133)</f>
        <v>16318.4</v>
      </c>
    </row>
    <row r="131" spans="1:7" ht="30" customHeight="1" x14ac:dyDescent="0.25">
      <c r="A131" s="197" t="s">
        <v>63</v>
      </c>
      <c r="B131" s="181" t="s">
        <v>155</v>
      </c>
      <c r="C131" s="181" t="s">
        <v>113</v>
      </c>
      <c r="D131" s="181" t="s">
        <v>269</v>
      </c>
      <c r="E131" s="157" t="s">
        <v>64</v>
      </c>
      <c r="F131" s="162">
        <v>0</v>
      </c>
      <c r="G131" s="162">
        <v>16268.4</v>
      </c>
    </row>
    <row r="132" spans="1:7" ht="30.75" hidden="1" customHeight="1" x14ac:dyDescent="0.25">
      <c r="A132" s="156" t="s">
        <v>327</v>
      </c>
      <c r="B132" s="157" t="s">
        <v>155</v>
      </c>
      <c r="C132" s="181" t="s">
        <v>113</v>
      </c>
      <c r="D132" s="181" t="s">
        <v>269</v>
      </c>
      <c r="E132" s="157" t="s">
        <v>325</v>
      </c>
      <c r="F132" s="162">
        <v>0</v>
      </c>
      <c r="G132" s="162">
        <v>0</v>
      </c>
    </row>
    <row r="133" spans="1:7" ht="21.75" customHeight="1" x14ac:dyDescent="0.25">
      <c r="A133" s="156" t="s">
        <v>65</v>
      </c>
      <c r="B133" s="157" t="s">
        <v>155</v>
      </c>
      <c r="C133" s="181" t="s">
        <v>113</v>
      </c>
      <c r="D133" s="181" t="s">
        <v>269</v>
      </c>
      <c r="E133" s="157" t="s">
        <v>66</v>
      </c>
      <c r="F133" s="162">
        <v>50</v>
      </c>
      <c r="G133" s="162">
        <v>50</v>
      </c>
    </row>
    <row r="134" spans="1:7" s="172" customFormat="1" ht="60.75" customHeight="1" x14ac:dyDescent="0.25">
      <c r="A134" s="152" t="s">
        <v>359</v>
      </c>
      <c r="B134" s="153" t="s">
        <v>155</v>
      </c>
      <c r="C134" s="180" t="s">
        <v>113</v>
      </c>
      <c r="D134" s="180" t="s">
        <v>345</v>
      </c>
      <c r="E134" s="153"/>
      <c r="F134" s="154">
        <f t="shared" ref="F134:G134" si="48">F135</f>
        <v>5588.5</v>
      </c>
      <c r="G134" s="154">
        <f t="shared" si="48"/>
        <v>5438</v>
      </c>
    </row>
    <row r="135" spans="1:7" ht="42.75" x14ac:dyDescent="0.25">
      <c r="A135" s="152" t="s">
        <v>402</v>
      </c>
      <c r="B135" s="153" t="s">
        <v>155</v>
      </c>
      <c r="C135" s="180" t="s">
        <v>113</v>
      </c>
      <c r="D135" s="180" t="s">
        <v>401</v>
      </c>
      <c r="E135" s="157"/>
      <c r="F135" s="154">
        <f t="shared" ref="F135:G135" si="49">F136+F138+F140</f>
        <v>5588.5</v>
      </c>
      <c r="G135" s="154">
        <f t="shared" si="49"/>
        <v>5438</v>
      </c>
    </row>
    <row r="136" spans="1:7" s="172" customFormat="1" ht="117.75" hidden="1" customHeight="1" x14ac:dyDescent="0.25">
      <c r="A136" s="152" t="s">
        <v>524</v>
      </c>
      <c r="B136" s="153" t="s">
        <v>155</v>
      </c>
      <c r="C136" s="180" t="s">
        <v>113</v>
      </c>
      <c r="D136" s="180" t="s">
        <v>408</v>
      </c>
      <c r="E136" s="153"/>
      <c r="F136" s="154">
        <f t="shared" ref="F136:G136" si="50">F137</f>
        <v>0</v>
      </c>
      <c r="G136" s="154">
        <f t="shared" si="50"/>
        <v>0</v>
      </c>
    </row>
    <row r="137" spans="1:7" ht="30" hidden="1" x14ac:dyDescent="0.25">
      <c r="A137" s="156" t="s">
        <v>327</v>
      </c>
      <c r="B137" s="157" t="s">
        <v>155</v>
      </c>
      <c r="C137" s="181" t="s">
        <v>113</v>
      </c>
      <c r="D137" s="181" t="s">
        <v>408</v>
      </c>
      <c r="E137" s="157" t="s">
        <v>325</v>
      </c>
      <c r="F137" s="162">
        <v>0</v>
      </c>
      <c r="G137" s="162">
        <v>0</v>
      </c>
    </row>
    <row r="138" spans="1:7" ht="102" customHeight="1" x14ac:dyDescent="0.25">
      <c r="A138" s="152" t="s">
        <v>525</v>
      </c>
      <c r="B138" s="153" t="s">
        <v>155</v>
      </c>
      <c r="C138" s="180" t="s">
        <v>113</v>
      </c>
      <c r="D138" s="180" t="s">
        <v>409</v>
      </c>
      <c r="E138" s="153"/>
      <c r="F138" s="154">
        <f t="shared" ref="F138:G138" si="51">F139</f>
        <v>5085.5</v>
      </c>
      <c r="G138" s="154">
        <f t="shared" si="51"/>
        <v>4971.6000000000004</v>
      </c>
    </row>
    <row r="139" spans="1:7" ht="30" x14ac:dyDescent="0.25">
      <c r="A139" s="156" t="s">
        <v>327</v>
      </c>
      <c r="B139" s="157" t="s">
        <v>155</v>
      </c>
      <c r="C139" s="181" t="s">
        <v>113</v>
      </c>
      <c r="D139" s="181" t="s">
        <v>409</v>
      </c>
      <c r="E139" s="157" t="s">
        <v>325</v>
      </c>
      <c r="F139" s="162">
        <v>5085.5</v>
      </c>
      <c r="G139" s="162">
        <v>4971.6000000000004</v>
      </c>
    </row>
    <row r="140" spans="1:7" ht="101.25" customHeight="1" x14ac:dyDescent="0.25">
      <c r="A140" s="152" t="s">
        <v>526</v>
      </c>
      <c r="B140" s="153" t="s">
        <v>155</v>
      </c>
      <c r="C140" s="180" t="s">
        <v>113</v>
      </c>
      <c r="D140" s="180" t="s">
        <v>514</v>
      </c>
      <c r="E140" s="153"/>
      <c r="F140" s="154">
        <f t="shared" ref="F140:G140" si="52">F141</f>
        <v>503</v>
      </c>
      <c r="G140" s="154">
        <f t="shared" si="52"/>
        <v>466.4</v>
      </c>
    </row>
    <row r="141" spans="1:7" ht="30" x14ac:dyDescent="0.25">
      <c r="A141" s="156" t="s">
        <v>327</v>
      </c>
      <c r="B141" s="157" t="s">
        <v>155</v>
      </c>
      <c r="C141" s="181" t="s">
        <v>113</v>
      </c>
      <c r="D141" s="181" t="s">
        <v>514</v>
      </c>
      <c r="E141" s="157" t="s">
        <v>325</v>
      </c>
      <c r="F141" s="162">
        <v>503</v>
      </c>
      <c r="G141" s="162">
        <v>466.4</v>
      </c>
    </row>
    <row r="142" spans="1:7" s="172" customFormat="1" ht="20.100000000000001" customHeight="1" x14ac:dyDescent="0.25">
      <c r="A142" s="152" t="s">
        <v>347</v>
      </c>
      <c r="B142" s="153" t="s">
        <v>155</v>
      </c>
      <c r="C142" s="180" t="s">
        <v>113</v>
      </c>
      <c r="D142" s="180" t="s">
        <v>346</v>
      </c>
      <c r="E142" s="153"/>
      <c r="F142" s="154">
        <f t="shared" ref="F142:G142" si="53">SUM(F143,F147)</f>
        <v>6741.3</v>
      </c>
      <c r="G142" s="154">
        <f t="shared" si="53"/>
        <v>2210</v>
      </c>
    </row>
    <row r="143" spans="1:7" ht="28.5" customHeight="1" x14ac:dyDescent="0.25">
      <c r="A143" s="152" t="s">
        <v>527</v>
      </c>
      <c r="B143" s="153" t="s">
        <v>155</v>
      </c>
      <c r="C143" s="153" t="s">
        <v>113</v>
      </c>
      <c r="D143" s="153" t="s">
        <v>271</v>
      </c>
      <c r="E143" s="153" t="s">
        <v>50</v>
      </c>
      <c r="F143" s="154">
        <f t="shared" ref="F143:G143" si="54">F144</f>
        <v>6741.3</v>
      </c>
      <c r="G143" s="154">
        <f t="shared" si="54"/>
        <v>2210</v>
      </c>
    </row>
    <row r="144" spans="1:7" ht="30.75" customHeight="1" x14ac:dyDescent="0.25">
      <c r="A144" s="152" t="s">
        <v>527</v>
      </c>
      <c r="B144" s="153" t="s">
        <v>155</v>
      </c>
      <c r="C144" s="153" t="s">
        <v>113</v>
      </c>
      <c r="D144" s="153" t="s">
        <v>275</v>
      </c>
      <c r="E144" s="153" t="s">
        <v>50</v>
      </c>
      <c r="F144" s="154">
        <f t="shared" ref="F144:G144" si="55">F145+F146</f>
        <v>6741.3</v>
      </c>
      <c r="G144" s="154">
        <f t="shared" si="55"/>
        <v>2210</v>
      </c>
    </row>
    <row r="145" spans="1:7" ht="33" customHeight="1" x14ac:dyDescent="0.25">
      <c r="A145" s="156" t="s">
        <v>63</v>
      </c>
      <c r="B145" s="157" t="s">
        <v>155</v>
      </c>
      <c r="C145" s="157" t="s">
        <v>113</v>
      </c>
      <c r="D145" s="157" t="s">
        <v>275</v>
      </c>
      <c r="E145" s="157" t="s">
        <v>64</v>
      </c>
      <c r="F145" s="162">
        <v>6731.3</v>
      </c>
      <c r="G145" s="162">
        <v>2200</v>
      </c>
    </row>
    <row r="146" spans="1:7" ht="19.5" customHeight="1" x14ac:dyDescent="0.25">
      <c r="A146" s="156" t="s">
        <v>65</v>
      </c>
      <c r="B146" s="157" t="s">
        <v>155</v>
      </c>
      <c r="C146" s="157" t="s">
        <v>113</v>
      </c>
      <c r="D146" s="157" t="s">
        <v>275</v>
      </c>
      <c r="E146" s="157" t="s">
        <v>66</v>
      </c>
      <c r="F146" s="162">
        <v>10</v>
      </c>
      <c r="G146" s="162">
        <v>10</v>
      </c>
    </row>
    <row r="147" spans="1:7" s="172" customFormat="1" ht="20.100000000000001" hidden="1" customHeight="1" x14ac:dyDescent="0.25">
      <c r="A147" s="152" t="s">
        <v>273</v>
      </c>
      <c r="B147" s="153" t="s">
        <v>155</v>
      </c>
      <c r="C147" s="153" t="s">
        <v>113</v>
      </c>
      <c r="D147" s="153" t="s">
        <v>272</v>
      </c>
      <c r="E147" s="153"/>
      <c r="F147" s="154">
        <f t="shared" ref="F147:G148" si="56">F148</f>
        <v>0</v>
      </c>
      <c r="G147" s="154">
        <f t="shared" si="56"/>
        <v>0</v>
      </c>
    </row>
    <row r="148" spans="1:7" s="172" customFormat="1" ht="20.100000000000001" hidden="1" customHeight="1" x14ac:dyDescent="0.25">
      <c r="A148" s="152" t="s">
        <v>273</v>
      </c>
      <c r="B148" s="153" t="s">
        <v>155</v>
      </c>
      <c r="C148" s="153" t="s">
        <v>113</v>
      </c>
      <c r="D148" s="153" t="s">
        <v>274</v>
      </c>
      <c r="E148" s="153"/>
      <c r="F148" s="154">
        <f t="shared" si="56"/>
        <v>0</v>
      </c>
      <c r="G148" s="154">
        <f t="shared" si="56"/>
        <v>0</v>
      </c>
    </row>
    <row r="149" spans="1:7" ht="30.75" hidden="1" customHeight="1" x14ac:dyDescent="0.25">
      <c r="A149" s="156" t="s">
        <v>63</v>
      </c>
      <c r="B149" s="157" t="s">
        <v>155</v>
      </c>
      <c r="C149" s="157" t="s">
        <v>113</v>
      </c>
      <c r="D149" s="157" t="s">
        <v>274</v>
      </c>
      <c r="E149" s="157" t="s">
        <v>64</v>
      </c>
      <c r="F149" s="162">
        <v>0</v>
      </c>
      <c r="G149" s="162">
        <v>0</v>
      </c>
    </row>
    <row r="150" spans="1:7" ht="20.100000000000001" customHeight="1" x14ac:dyDescent="0.25">
      <c r="A150" s="152" t="s">
        <v>114</v>
      </c>
      <c r="B150" s="153" t="s">
        <v>155</v>
      </c>
      <c r="C150" s="153" t="s">
        <v>115</v>
      </c>
      <c r="D150" s="153" t="s">
        <v>50</v>
      </c>
      <c r="E150" s="153" t="s">
        <v>50</v>
      </c>
      <c r="F150" s="154">
        <f t="shared" ref="F150:G152" si="57">F151</f>
        <v>277.60000000000002</v>
      </c>
      <c r="G150" s="154">
        <f t="shared" si="57"/>
        <v>289.3</v>
      </c>
    </row>
    <row r="151" spans="1:7" ht="20.100000000000001" customHeight="1" x14ac:dyDescent="0.25">
      <c r="A151" s="152" t="s">
        <v>277</v>
      </c>
      <c r="B151" s="153" t="s">
        <v>155</v>
      </c>
      <c r="C151" s="153" t="s">
        <v>115</v>
      </c>
      <c r="D151" s="153" t="s">
        <v>276</v>
      </c>
      <c r="E151" s="153" t="s">
        <v>50</v>
      </c>
      <c r="F151" s="154">
        <f t="shared" si="57"/>
        <v>277.60000000000002</v>
      </c>
      <c r="G151" s="154">
        <f t="shared" si="57"/>
        <v>289.3</v>
      </c>
    </row>
    <row r="152" spans="1:7" ht="16.5" customHeight="1" x14ac:dyDescent="0.25">
      <c r="A152" s="152" t="s">
        <v>528</v>
      </c>
      <c r="B152" s="153" t="s">
        <v>155</v>
      </c>
      <c r="C152" s="153" t="s">
        <v>115</v>
      </c>
      <c r="D152" s="153" t="s">
        <v>278</v>
      </c>
      <c r="E152" s="153" t="s">
        <v>50</v>
      </c>
      <c r="F152" s="154">
        <f t="shared" si="57"/>
        <v>277.60000000000002</v>
      </c>
      <c r="G152" s="154">
        <f t="shared" si="57"/>
        <v>289.3</v>
      </c>
    </row>
    <row r="153" spans="1:7" ht="33" customHeight="1" x14ac:dyDescent="0.25">
      <c r="A153" s="156" t="s">
        <v>63</v>
      </c>
      <c r="B153" s="157" t="s">
        <v>155</v>
      </c>
      <c r="C153" s="157" t="s">
        <v>115</v>
      </c>
      <c r="D153" s="157" t="s">
        <v>278</v>
      </c>
      <c r="E153" s="157" t="s">
        <v>64</v>
      </c>
      <c r="F153" s="162">
        <v>277.60000000000002</v>
      </c>
      <c r="G153" s="162">
        <v>289.3</v>
      </c>
    </row>
    <row r="154" spans="1:7" ht="20.100000000000001" customHeight="1" x14ac:dyDescent="0.25">
      <c r="A154" s="152" t="s">
        <v>116</v>
      </c>
      <c r="B154" s="153" t="s">
        <v>155</v>
      </c>
      <c r="C154" s="153" t="s">
        <v>117</v>
      </c>
      <c r="D154" s="153" t="s">
        <v>50</v>
      </c>
      <c r="E154" s="153" t="s">
        <v>50</v>
      </c>
      <c r="F154" s="154">
        <f t="shared" ref="F154:G154" si="58">F155+F167+F170+F173+F176</f>
        <v>29092.1</v>
      </c>
      <c r="G154" s="154">
        <f t="shared" si="58"/>
        <v>21269.7</v>
      </c>
    </row>
    <row r="155" spans="1:7" ht="33" customHeight="1" x14ac:dyDescent="0.25">
      <c r="A155" s="152" t="s">
        <v>204</v>
      </c>
      <c r="B155" s="153" t="s">
        <v>155</v>
      </c>
      <c r="C155" s="153" t="s">
        <v>117</v>
      </c>
      <c r="D155" s="153" t="s">
        <v>301</v>
      </c>
      <c r="E155" s="153"/>
      <c r="F155" s="154">
        <f t="shared" ref="F155:G155" si="59">SUM(F156,F159,F162)</f>
        <v>3411.7</v>
      </c>
      <c r="G155" s="154">
        <f t="shared" si="59"/>
        <v>3032.2</v>
      </c>
    </row>
    <row r="156" spans="1:7" ht="20.100000000000001" customHeight="1" x14ac:dyDescent="0.25">
      <c r="A156" s="152" t="s">
        <v>302</v>
      </c>
      <c r="B156" s="153" t="s">
        <v>155</v>
      </c>
      <c r="C156" s="153" t="s">
        <v>117</v>
      </c>
      <c r="D156" s="153" t="s">
        <v>118</v>
      </c>
      <c r="E156" s="153"/>
      <c r="F156" s="154">
        <f t="shared" ref="F156:G156" si="60">F157</f>
        <v>411.7</v>
      </c>
      <c r="G156" s="154">
        <f t="shared" si="60"/>
        <v>411.6</v>
      </c>
    </row>
    <row r="157" spans="1:7" ht="30.75" customHeight="1" x14ac:dyDescent="0.25">
      <c r="A157" s="176" t="s">
        <v>305</v>
      </c>
      <c r="B157" s="191" t="s">
        <v>155</v>
      </c>
      <c r="C157" s="153" t="s">
        <v>117</v>
      </c>
      <c r="D157" s="153" t="s">
        <v>529</v>
      </c>
      <c r="E157" s="153"/>
      <c r="F157" s="154">
        <f t="shared" ref="F157:G157" si="61">SUM(F158:F158)</f>
        <v>411.7</v>
      </c>
      <c r="G157" s="154">
        <f t="shared" si="61"/>
        <v>411.6</v>
      </c>
    </row>
    <row r="158" spans="1:7" ht="20.100000000000001" customHeight="1" x14ac:dyDescent="0.25">
      <c r="A158" s="156" t="s">
        <v>65</v>
      </c>
      <c r="B158" s="157" t="s">
        <v>155</v>
      </c>
      <c r="C158" s="157" t="s">
        <v>117</v>
      </c>
      <c r="D158" s="157" t="s">
        <v>353</v>
      </c>
      <c r="E158" s="157" t="s">
        <v>64</v>
      </c>
      <c r="F158" s="162">
        <v>411.7</v>
      </c>
      <c r="G158" s="162">
        <v>411.6</v>
      </c>
    </row>
    <row r="159" spans="1:7" ht="20.100000000000001" customHeight="1" x14ac:dyDescent="0.25">
      <c r="A159" s="152" t="s">
        <v>303</v>
      </c>
      <c r="B159" s="153" t="s">
        <v>155</v>
      </c>
      <c r="C159" s="153" t="s">
        <v>117</v>
      </c>
      <c r="D159" s="153" t="s">
        <v>304</v>
      </c>
      <c r="E159" s="153"/>
      <c r="F159" s="154">
        <f t="shared" ref="F159:G160" si="62">F160</f>
        <v>0</v>
      </c>
      <c r="G159" s="154">
        <f t="shared" si="62"/>
        <v>120.6</v>
      </c>
    </row>
    <row r="160" spans="1:7" ht="31.5" customHeight="1" x14ac:dyDescent="0.25">
      <c r="A160" s="176" t="s">
        <v>305</v>
      </c>
      <c r="B160" s="191" t="s">
        <v>155</v>
      </c>
      <c r="C160" s="153" t="s">
        <v>117</v>
      </c>
      <c r="D160" s="153" t="s">
        <v>353</v>
      </c>
      <c r="E160" s="157"/>
      <c r="F160" s="154">
        <f t="shared" si="62"/>
        <v>0</v>
      </c>
      <c r="G160" s="154">
        <f t="shared" si="62"/>
        <v>120.6</v>
      </c>
    </row>
    <row r="161" spans="1:7" ht="29.25" customHeight="1" x14ac:dyDescent="0.25">
      <c r="A161" s="156" t="s">
        <v>63</v>
      </c>
      <c r="B161" s="157" t="s">
        <v>155</v>
      </c>
      <c r="C161" s="157" t="s">
        <v>117</v>
      </c>
      <c r="D161" s="157" t="s">
        <v>353</v>
      </c>
      <c r="E161" s="157" t="s">
        <v>64</v>
      </c>
      <c r="F161" s="162">
        <v>0</v>
      </c>
      <c r="G161" s="162">
        <v>120.6</v>
      </c>
    </row>
    <row r="162" spans="1:7" ht="48" customHeight="1" x14ac:dyDescent="0.25">
      <c r="A162" s="152" t="s">
        <v>403</v>
      </c>
      <c r="B162" s="153" t="s">
        <v>155</v>
      </c>
      <c r="C162" s="153" t="s">
        <v>117</v>
      </c>
      <c r="D162" s="153" t="s">
        <v>405</v>
      </c>
      <c r="E162" s="153"/>
      <c r="F162" s="154">
        <f t="shared" ref="F162:G162" si="63">F163</f>
        <v>3000</v>
      </c>
      <c r="G162" s="154">
        <f t="shared" si="63"/>
        <v>2500</v>
      </c>
    </row>
    <row r="163" spans="1:7" ht="21" customHeight="1" x14ac:dyDescent="0.25">
      <c r="A163" s="152" t="s">
        <v>404</v>
      </c>
      <c r="B163" s="153" t="s">
        <v>155</v>
      </c>
      <c r="C163" s="153" t="s">
        <v>117</v>
      </c>
      <c r="D163" s="153" t="s">
        <v>406</v>
      </c>
      <c r="E163" s="153"/>
      <c r="F163" s="154">
        <f t="shared" ref="F163:G163" si="64">F164+F165</f>
        <v>3000</v>
      </c>
      <c r="G163" s="154">
        <f t="shared" si="64"/>
        <v>2500</v>
      </c>
    </row>
    <row r="164" spans="1:7" ht="31.5" customHeight="1" x14ac:dyDescent="0.25">
      <c r="A164" s="156" t="s">
        <v>63</v>
      </c>
      <c r="B164" s="157" t="s">
        <v>155</v>
      </c>
      <c r="C164" s="157" t="s">
        <v>117</v>
      </c>
      <c r="D164" s="157" t="s">
        <v>406</v>
      </c>
      <c r="E164" s="157" t="s">
        <v>64</v>
      </c>
      <c r="F164" s="162">
        <v>2500</v>
      </c>
      <c r="G164" s="162">
        <v>2000</v>
      </c>
    </row>
    <row r="165" spans="1:7" ht="20.100000000000001" customHeight="1" x14ac:dyDescent="0.25">
      <c r="A165" s="156" t="s">
        <v>65</v>
      </c>
      <c r="B165" s="157" t="s">
        <v>155</v>
      </c>
      <c r="C165" s="157" t="s">
        <v>117</v>
      </c>
      <c r="D165" s="157" t="s">
        <v>406</v>
      </c>
      <c r="E165" s="157" t="s">
        <v>66</v>
      </c>
      <c r="F165" s="162">
        <v>500</v>
      </c>
      <c r="G165" s="162">
        <v>500</v>
      </c>
    </row>
    <row r="166" spans="1:7" s="172" customFormat="1" ht="28.5" x14ac:dyDescent="0.25">
      <c r="A166" s="176" t="s">
        <v>307</v>
      </c>
      <c r="B166" s="191" t="s">
        <v>155</v>
      </c>
      <c r="C166" s="153" t="s">
        <v>117</v>
      </c>
      <c r="D166" s="153" t="s">
        <v>306</v>
      </c>
      <c r="E166" s="153"/>
      <c r="F166" s="154">
        <f t="shared" ref="F166:G166" si="65">SUM(F167,F170,F173,F176)</f>
        <v>25680.400000000001</v>
      </c>
      <c r="G166" s="154">
        <f t="shared" si="65"/>
        <v>18237.5</v>
      </c>
    </row>
    <row r="167" spans="1:7" ht="20.100000000000001" customHeight="1" x14ac:dyDescent="0.25">
      <c r="A167" s="152" t="s">
        <v>119</v>
      </c>
      <c r="B167" s="153" t="s">
        <v>155</v>
      </c>
      <c r="C167" s="153" t="s">
        <v>117</v>
      </c>
      <c r="D167" s="153" t="s">
        <v>308</v>
      </c>
      <c r="E167" s="153" t="s">
        <v>50</v>
      </c>
      <c r="F167" s="154">
        <f t="shared" ref="F167:G168" si="66">F168</f>
        <v>8427.5</v>
      </c>
      <c r="G167" s="154">
        <f t="shared" si="66"/>
        <v>8621.7999999999993</v>
      </c>
    </row>
    <row r="168" spans="1:7" ht="30.75" customHeight="1" x14ac:dyDescent="0.25">
      <c r="A168" s="176" t="s">
        <v>305</v>
      </c>
      <c r="B168" s="191" t="s">
        <v>155</v>
      </c>
      <c r="C168" s="153" t="s">
        <v>117</v>
      </c>
      <c r="D168" s="153" t="s">
        <v>309</v>
      </c>
      <c r="E168" s="153" t="s">
        <v>50</v>
      </c>
      <c r="F168" s="154">
        <f t="shared" si="66"/>
        <v>8427.5</v>
      </c>
      <c r="G168" s="154">
        <f t="shared" si="66"/>
        <v>8621.7999999999993</v>
      </c>
    </row>
    <row r="169" spans="1:7" ht="30" customHeight="1" x14ac:dyDescent="0.25">
      <c r="A169" s="156" t="s">
        <v>63</v>
      </c>
      <c r="B169" s="157" t="s">
        <v>155</v>
      </c>
      <c r="C169" s="157" t="s">
        <v>117</v>
      </c>
      <c r="D169" s="157" t="s">
        <v>309</v>
      </c>
      <c r="E169" s="157" t="s">
        <v>64</v>
      </c>
      <c r="F169" s="162">
        <v>8427.5</v>
      </c>
      <c r="G169" s="162">
        <v>8621.7999999999993</v>
      </c>
    </row>
    <row r="170" spans="1:7" ht="20.100000000000001" customHeight="1" x14ac:dyDescent="0.25">
      <c r="A170" s="152" t="s">
        <v>120</v>
      </c>
      <c r="B170" s="153" t="s">
        <v>155</v>
      </c>
      <c r="C170" s="153" t="s">
        <v>117</v>
      </c>
      <c r="D170" s="153" t="s">
        <v>310</v>
      </c>
      <c r="E170" s="153" t="s">
        <v>50</v>
      </c>
      <c r="F170" s="154">
        <f t="shared" ref="F170:G171" si="67">F171</f>
        <v>742.7</v>
      </c>
      <c r="G170" s="154">
        <f t="shared" si="67"/>
        <v>773.9</v>
      </c>
    </row>
    <row r="171" spans="1:7" ht="30.75" customHeight="1" x14ac:dyDescent="0.25">
      <c r="A171" s="176" t="s">
        <v>305</v>
      </c>
      <c r="B171" s="191" t="s">
        <v>155</v>
      </c>
      <c r="C171" s="153" t="s">
        <v>117</v>
      </c>
      <c r="D171" s="153" t="s">
        <v>311</v>
      </c>
      <c r="E171" s="153" t="s">
        <v>50</v>
      </c>
      <c r="F171" s="154">
        <f t="shared" si="67"/>
        <v>742.7</v>
      </c>
      <c r="G171" s="154">
        <f t="shared" si="67"/>
        <v>773.9</v>
      </c>
    </row>
    <row r="172" spans="1:7" ht="30" customHeight="1" x14ac:dyDescent="0.25">
      <c r="A172" s="156" t="s">
        <v>63</v>
      </c>
      <c r="B172" s="157" t="s">
        <v>155</v>
      </c>
      <c r="C172" s="157" t="s">
        <v>117</v>
      </c>
      <c r="D172" s="157" t="s">
        <v>311</v>
      </c>
      <c r="E172" s="157" t="s">
        <v>64</v>
      </c>
      <c r="F172" s="162">
        <v>742.7</v>
      </c>
      <c r="G172" s="162">
        <v>773.9</v>
      </c>
    </row>
    <row r="173" spans="1:7" ht="19.5" customHeight="1" x14ac:dyDescent="0.25">
      <c r="A173" s="152" t="s">
        <v>121</v>
      </c>
      <c r="B173" s="153" t="s">
        <v>155</v>
      </c>
      <c r="C173" s="153" t="s">
        <v>117</v>
      </c>
      <c r="D173" s="153" t="s">
        <v>312</v>
      </c>
      <c r="E173" s="153" t="s">
        <v>50</v>
      </c>
      <c r="F173" s="154">
        <f t="shared" ref="F173:G174" si="68">F174</f>
        <v>8762.2999999999993</v>
      </c>
      <c r="G173" s="154">
        <f t="shared" si="68"/>
        <v>1465.6</v>
      </c>
    </row>
    <row r="174" spans="1:7" ht="30.75" customHeight="1" x14ac:dyDescent="0.25">
      <c r="A174" s="176" t="s">
        <v>305</v>
      </c>
      <c r="B174" s="191" t="s">
        <v>155</v>
      </c>
      <c r="C174" s="153" t="s">
        <v>117</v>
      </c>
      <c r="D174" s="153" t="s">
        <v>313</v>
      </c>
      <c r="E174" s="153" t="s">
        <v>50</v>
      </c>
      <c r="F174" s="154">
        <f t="shared" si="68"/>
        <v>8762.2999999999993</v>
      </c>
      <c r="G174" s="154">
        <f t="shared" si="68"/>
        <v>1465.6</v>
      </c>
    </row>
    <row r="175" spans="1:7" ht="29.25" customHeight="1" x14ac:dyDescent="0.25">
      <c r="A175" s="156" t="s">
        <v>63</v>
      </c>
      <c r="B175" s="157" t="s">
        <v>155</v>
      </c>
      <c r="C175" s="157" t="s">
        <v>117</v>
      </c>
      <c r="D175" s="157" t="s">
        <v>313</v>
      </c>
      <c r="E175" s="157" t="s">
        <v>64</v>
      </c>
      <c r="F175" s="162">
        <v>8762.2999999999993</v>
      </c>
      <c r="G175" s="162">
        <v>1465.6</v>
      </c>
    </row>
    <row r="176" spans="1:7" ht="48" customHeight="1" x14ac:dyDescent="0.25">
      <c r="A176" s="152" t="s">
        <v>122</v>
      </c>
      <c r="B176" s="153" t="s">
        <v>155</v>
      </c>
      <c r="C176" s="153" t="s">
        <v>117</v>
      </c>
      <c r="D176" s="153" t="s">
        <v>335</v>
      </c>
      <c r="E176" s="153" t="s">
        <v>50</v>
      </c>
      <c r="F176" s="154">
        <f t="shared" ref="F176:G176" si="69">F177+F181</f>
        <v>7747.9</v>
      </c>
      <c r="G176" s="154">
        <f t="shared" si="69"/>
        <v>7376.2</v>
      </c>
    </row>
    <row r="177" spans="1:7" ht="19.5" customHeight="1" x14ac:dyDescent="0.25">
      <c r="A177" s="152" t="s">
        <v>383</v>
      </c>
      <c r="B177" s="153" t="s">
        <v>155</v>
      </c>
      <c r="C177" s="153" t="s">
        <v>117</v>
      </c>
      <c r="D177" s="153" t="s">
        <v>415</v>
      </c>
      <c r="E177" s="153"/>
      <c r="F177" s="154">
        <f t="shared" ref="F177:G177" si="70">F178</f>
        <v>5439.2999999999993</v>
      </c>
      <c r="G177" s="154">
        <f t="shared" si="70"/>
        <v>5523.4</v>
      </c>
    </row>
    <row r="178" spans="1:7" ht="31.5" customHeight="1" x14ac:dyDescent="0.25">
      <c r="A178" s="152" t="s">
        <v>414</v>
      </c>
      <c r="B178" s="153" t="s">
        <v>155</v>
      </c>
      <c r="C178" s="153" t="s">
        <v>117</v>
      </c>
      <c r="D178" s="153" t="s">
        <v>416</v>
      </c>
      <c r="E178" s="153"/>
      <c r="F178" s="154">
        <f t="shared" ref="F178:G178" si="71">SUM(F179:F180)</f>
        <v>5439.2999999999993</v>
      </c>
      <c r="G178" s="154">
        <f t="shared" si="71"/>
        <v>5523.4</v>
      </c>
    </row>
    <row r="179" spans="1:7" ht="47.25" customHeight="1" x14ac:dyDescent="0.25">
      <c r="A179" s="156" t="s">
        <v>55</v>
      </c>
      <c r="B179" s="157" t="s">
        <v>155</v>
      </c>
      <c r="C179" s="157" t="s">
        <v>117</v>
      </c>
      <c r="D179" s="157" t="s">
        <v>416</v>
      </c>
      <c r="E179" s="157" t="s">
        <v>56</v>
      </c>
      <c r="F179" s="162">
        <v>5011.8999999999996</v>
      </c>
      <c r="G179" s="162">
        <v>5011.8999999999996</v>
      </c>
    </row>
    <row r="180" spans="1:7" ht="31.5" customHeight="1" x14ac:dyDescent="0.25">
      <c r="A180" s="156" t="s">
        <v>63</v>
      </c>
      <c r="B180" s="157" t="s">
        <v>155</v>
      </c>
      <c r="C180" s="157" t="s">
        <v>117</v>
      </c>
      <c r="D180" s="157" t="s">
        <v>416</v>
      </c>
      <c r="E180" s="157" t="s">
        <v>64</v>
      </c>
      <c r="F180" s="162">
        <v>427.4</v>
      </c>
      <c r="G180" s="162">
        <v>511.5</v>
      </c>
    </row>
    <row r="181" spans="1:7" ht="31.5" customHeight="1" x14ac:dyDescent="0.25">
      <c r="A181" s="176" t="s">
        <v>305</v>
      </c>
      <c r="B181" s="191" t="s">
        <v>155</v>
      </c>
      <c r="C181" s="153" t="s">
        <v>117</v>
      </c>
      <c r="D181" s="153" t="s">
        <v>336</v>
      </c>
      <c r="E181" s="153" t="s">
        <v>50</v>
      </c>
      <c r="F181" s="154">
        <f t="shared" ref="F181:G181" si="72">SUM(F182:F183)</f>
        <v>2308.6</v>
      </c>
      <c r="G181" s="154">
        <f t="shared" si="72"/>
        <v>1852.8</v>
      </c>
    </row>
    <row r="182" spans="1:7" ht="33.75" customHeight="1" x14ac:dyDescent="0.25">
      <c r="A182" s="156" t="s">
        <v>63</v>
      </c>
      <c r="B182" s="157" t="s">
        <v>155</v>
      </c>
      <c r="C182" s="157" t="s">
        <v>117</v>
      </c>
      <c r="D182" s="157" t="s">
        <v>336</v>
      </c>
      <c r="E182" s="157" t="s">
        <v>64</v>
      </c>
      <c r="F182" s="162">
        <v>1808.6</v>
      </c>
      <c r="G182" s="162">
        <v>1352.8</v>
      </c>
    </row>
    <row r="183" spans="1:7" ht="18" customHeight="1" x14ac:dyDescent="0.25">
      <c r="A183" s="156" t="s">
        <v>65</v>
      </c>
      <c r="B183" s="157" t="s">
        <v>155</v>
      </c>
      <c r="C183" s="157" t="s">
        <v>117</v>
      </c>
      <c r="D183" s="157" t="s">
        <v>336</v>
      </c>
      <c r="E183" s="157" t="s">
        <v>66</v>
      </c>
      <c r="F183" s="162">
        <v>500</v>
      </c>
      <c r="G183" s="162">
        <v>500</v>
      </c>
    </row>
    <row r="184" spans="1:7" ht="20.100000000000001" customHeight="1" x14ac:dyDescent="0.25">
      <c r="A184" s="152" t="s">
        <v>123</v>
      </c>
      <c r="B184" s="153" t="s">
        <v>155</v>
      </c>
      <c r="C184" s="153" t="s">
        <v>124</v>
      </c>
      <c r="D184" s="153" t="s">
        <v>50</v>
      </c>
      <c r="E184" s="153" t="s">
        <v>50</v>
      </c>
      <c r="F184" s="154">
        <f>F190+F185</f>
        <v>1003.5</v>
      </c>
      <c r="G184" s="154">
        <f>G190+G185</f>
        <v>1003.5</v>
      </c>
    </row>
    <row r="185" spans="1:7" ht="31.5" customHeight="1" x14ac:dyDescent="0.25">
      <c r="A185" s="152" t="s">
        <v>125</v>
      </c>
      <c r="B185" s="153" t="s">
        <v>155</v>
      </c>
      <c r="C185" s="153" t="s">
        <v>126</v>
      </c>
      <c r="D185" s="153"/>
      <c r="E185" s="153"/>
      <c r="F185" s="154">
        <f t="shared" ref="F185:G188" si="73">F186</f>
        <v>100</v>
      </c>
      <c r="G185" s="154">
        <f t="shared" si="73"/>
        <v>100</v>
      </c>
    </row>
    <row r="186" spans="1:7" ht="47.25" customHeight="1" x14ac:dyDescent="0.25">
      <c r="A186" s="152" t="s">
        <v>220</v>
      </c>
      <c r="B186" s="153" t="s">
        <v>155</v>
      </c>
      <c r="C186" s="153" t="s">
        <v>126</v>
      </c>
      <c r="D186" s="153" t="s">
        <v>214</v>
      </c>
      <c r="E186" s="153"/>
      <c r="F186" s="154">
        <f>F187</f>
        <v>100</v>
      </c>
      <c r="G186" s="154">
        <f>G187</f>
        <v>100</v>
      </c>
    </row>
    <row r="187" spans="1:7" ht="28.5" x14ac:dyDescent="0.25">
      <c r="A187" s="152" t="s">
        <v>71</v>
      </c>
      <c r="B187" s="153" t="s">
        <v>155</v>
      </c>
      <c r="C187" s="153" t="s">
        <v>126</v>
      </c>
      <c r="D187" s="153" t="s">
        <v>222</v>
      </c>
      <c r="E187" s="153" t="s">
        <v>50</v>
      </c>
      <c r="F187" s="154">
        <f t="shared" si="73"/>
        <v>100</v>
      </c>
      <c r="G187" s="154">
        <f t="shared" si="73"/>
        <v>100</v>
      </c>
    </row>
    <row r="188" spans="1:7" ht="28.5" x14ac:dyDescent="0.25">
      <c r="A188" s="176" t="s">
        <v>294</v>
      </c>
      <c r="B188" s="191" t="s">
        <v>155</v>
      </c>
      <c r="C188" s="153" t="s">
        <v>126</v>
      </c>
      <c r="D188" s="153" t="s">
        <v>295</v>
      </c>
      <c r="E188" s="153" t="s">
        <v>50</v>
      </c>
      <c r="F188" s="154">
        <f t="shared" si="73"/>
        <v>100</v>
      </c>
      <c r="G188" s="154">
        <f t="shared" si="73"/>
        <v>100</v>
      </c>
    </row>
    <row r="189" spans="1:7" ht="30.75" customHeight="1" x14ac:dyDescent="0.25">
      <c r="A189" s="156" t="s">
        <v>63</v>
      </c>
      <c r="B189" s="157" t="s">
        <v>155</v>
      </c>
      <c r="C189" s="157" t="s">
        <v>126</v>
      </c>
      <c r="D189" s="157" t="s">
        <v>295</v>
      </c>
      <c r="E189" s="157" t="s">
        <v>64</v>
      </c>
      <c r="F189" s="162">
        <v>100</v>
      </c>
      <c r="G189" s="162">
        <v>100</v>
      </c>
    </row>
    <row r="190" spans="1:7" ht="20.100000000000001" customHeight="1" x14ac:dyDescent="0.25">
      <c r="A190" s="152" t="s">
        <v>127</v>
      </c>
      <c r="B190" s="153" t="s">
        <v>155</v>
      </c>
      <c r="C190" s="153" t="s">
        <v>128</v>
      </c>
      <c r="D190" s="153" t="s">
        <v>50</v>
      </c>
      <c r="E190" s="153" t="s">
        <v>50</v>
      </c>
      <c r="F190" s="154">
        <f t="shared" ref="F190:G190" si="74">F191</f>
        <v>903.5</v>
      </c>
      <c r="G190" s="154">
        <f t="shared" si="74"/>
        <v>903.5</v>
      </c>
    </row>
    <row r="191" spans="1:7" s="172" customFormat="1" ht="28.5" x14ac:dyDescent="0.25">
      <c r="A191" s="182" t="s">
        <v>208</v>
      </c>
      <c r="B191" s="183" t="s">
        <v>155</v>
      </c>
      <c r="C191" s="153" t="s">
        <v>128</v>
      </c>
      <c r="D191" s="153" t="s">
        <v>296</v>
      </c>
      <c r="E191" s="153"/>
      <c r="F191" s="154">
        <f t="shared" ref="F191:G191" si="75">SUM(F192,F196)</f>
        <v>903.5</v>
      </c>
      <c r="G191" s="154">
        <f t="shared" si="75"/>
        <v>903.5</v>
      </c>
    </row>
    <row r="192" spans="1:7" ht="20.100000000000001" customHeight="1" x14ac:dyDescent="0.25">
      <c r="A192" s="152" t="s">
        <v>297</v>
      </c>
      <c r="B192" s="153" t="s">
        <v>155</v>
      </c>
      <c r="C192" s="153" t="s">
        <v>128</v>
      </c>
      <c r="D192" s="183" t="s">
        <v>129</v>
      </c>
      <c r="E192" s="153"/>
      <c r="F192" s="154">
        <f t="shared" ref="F192:G192" si="76">F193</f>
        <v>376</v>
      </c>
      <c r="G192" s="154">
        <f t="shared" si="76"/>
        <v>376</v>
      </c>
    </row>
    <row r="193" spans="1:7" ht="20.100000000000001" customHeight="1" x14ac:dyDescent="0.25">
      <c r="A193" s="152" t="s">
        <v>298</v>
      </c>
      <c r="B193" s="153" t="s">
        <v>155</v>
      </c>
      <c r="C193" s="153" t="s">
        <v>128</v>
      </c>
      <c r="D193" s="183" t="s">
        <v>130</v>
      </c>
      <c r="E193" s="153"/>
      <c r="F193" s="154">
        <f t="shared" ref="F193:G193" si="77">SUM(F194:F195)</f>
        <v>376</v>
      </c>
      <c r="G193" s="154">
        <f t="shared" si="77"/>
        <v>376</v>
      </c>
    </row>
    <row r="194" spans="1:7" ht="46.5" customHeight="1" x14ac:dyDescent="0.25">
      <c r="A194" s="156" t="s">
        <v>55</v>
      </c>
      <c r="B194" s="157" t="s">
        <v>155</v>
      </c>
      <c r="C194" s="157" t="s">
        <v>128</v>
      </c>
      <c r="D194" s="157" t="s">
        <v>130</v>
      </c>
      <c r="E194" s="157" t="s">
        <v>56</v>
      </c>
      <c r="F194" s="162">
        <v>50</v>
      </c>
      <c r="G194" s="162">
        <v>50</v>
      </c>
    </row>
    <row r="195" spans="1:7" ht="30" customHeight="1" x14ac:dyDescent="0.25">
      <c r="A195" s="156" t="s">
        <v>63</v>
      </c>
      <c r="B195" s="157" t="s">
        <v>155</v>
      </c>
      <c r="C195" s="157" t="s">
        <v>128</v>
      </c>
      <c r="D195" s="157" t="s">
        <v>130</v>
      </c>
      <c r="E195" s="157" t="s">
        <v>64</v>
      </c>
      <c r="F195" s="162">
        <v>326</v>
      </c>
      <c r="G195" s="162">
        <v>326</v>
      </c>
    </row>
    <row r="196" spans="1:7" ht="31.5" customHeight="1" x14ac:dyDescent="0.25">
      <c r="A196" s="182" t="s">
        <v>299</v>
      </c>
      <c r="B196" s="183" t="s">
        <v>155</v>
      </c>
      <c r="C196" s="153" t="s">
        <v>128</v>
      </c>
      <c r="D196" s="153" t="s">
        <v>300</v>
      </c>
      <c r="E196" s="153"/>
      <c r="F196" s="154">
        <f t="shared" ref="F196:G197" si="78">F197</f>
        <v>527.5</v>
      </c>
      <c r="G196" s="154">
        <f t="shared" si="78"/>
        <v>527.5</v>
      </c>
    </row>
    <row r="197" spans="1:7" ht="20.25" customHeight="1" x14ac:dyDescent="0.25">
      <c r="A197" s="182" t="s">
        <v>387</v>
      </c>
      <c r="B197" s="183" t="s">
        <v>155</v>
      </c>
      <c r="C197" s="153" t="s">
        <v>128</v>
      </c>
      <c r="D197" s="153" t="s">
        <v>388</v>
      </c>
      <c r="E197" s="153"/>
      <c r="F197" s="154">
        <f t="shared" si="78"/>
        <v>527.5</v>
      </c>
      <c r="G197" s="154">
        <f t="shared" si="78"/>
        <v>527.5</v>
      </c>
    </row>
    <row r="198" spans="1:7" ht="31.5" customHeight="1" x14ac:dyDescent="0.25">
      <c r="A198" s="182" t="s">
        <v>389</v>
      </c>
      <c r="B198" s="183" t="s">
        <v>155</v>
      </c>
      <c r="C198" s="153" t="s">
        <v>128</v>
      </c>
      <c r="D198" s="153" t="s">
        <v>390</v>
      </c>
      <c r="E198" s="153"/>
      <c r="F198" s="154">
        <f t="shared" ref="F198:G198" si="79">F199+F200</f>
        <v>527.5</v>
      </c>
      <c r="G198" s="154">
        <f t="shared" si="79"/>
        <v>527.5</v>
      </c>
    </row>
    <row r="199" spans="1:7" ht="49.5" customHeight="1" x14ac:dyDescent="0.25">
      <c r="A199" s="156" t="s">
        <v>55</v>
      </c>
      <c r="B199" s="157" t="s">
        <v>155</v>
      </c>
      <c r="C199" s="157" t="s">
        <v>128</v>
      </c>
      <c r="D199" s="157" t="s">
        <v>390</v>
      </c>
      <c r="E199" s="157" t="s">
        <v>56</v>
      </c>
      <c r="F199" s="162">
        <v>487.5</v>
      </c>
      <c r="G199" s="162">
        <v>487.5</v>
      </c>
    </row>
    <row r="200" spans="1:7" ht="32.25" customHeight="1" x14ac:dyDescent="0.25">
      <c r="A200" s="156" t="s">
        <v>63</v>
      </c>
      <c r="B200" s="157" t="s">
        <v>155</v>
      </c>
      <c r="C200" s="157" t="s">
        <v>128</v>
      </c>
      <c r="D200" s="157" t="s">
        <v>390</v>
      </c>
      <c r="E200" s="157" t="s">
        <v>64</v>
      </c>
      <c r="F200" s="162">
        <v>40</v>
      </c>
      <c r="G200" s="162">
        <v>40</v>
      </c>
    </row>
    <row r="201" spans="1:7" ht="20.100000000000001" customHeight="1" x14ac:dyDescent="0.25">
      <c r="A201" s="152" t="s">
        <v>131</v>
      </c>
      <c r="B201" s="153" t="s">
        <v>155</v>
      </c>
      <c r="C201" s="153" t="s">
        <v>132</v>
      </c>
      <c r="D201" s="153" t="s">
        <v>50</v>
      </c>
      <c r="E201" s="153" t="s">
        <v>50</v>
      </c>
      <c r="F201" s="154">
        <f t="shared" ref="F201:G201" si="80">F202+F208</f>
        <v>438.8</v>
      </c>
      <c r="G201" s="154">
        <f t="shared" si="80"/>
        <v>438.8</v>
      </c>
    </row>
    <row r="202" spans="1:7" ht="20.100000000000001" customHeight="1" x14ac:dyDescent="0.25">
      <c r="A202" s="152" t="s">
        <v>133</v>
      </c>
      <c r="B202" s="153" t="s">
        <v>155</v>
      </c>
      <c r="C202" s="153" t="s">
        <v>134</v>
      </c>
      <c r="D202" s="153" t="s">
        <v>50</v>
      </c>
      <c r="E202" s="153" t="s">
        <v>50</v>
      </c>
      <c r="F202" s="154">
        <f t="shared" ref="F202:G202" si="81">F203</f>
        <v>138.80000000000001</v>
      </c>
      <c r="G202" s="154">
        <f t="shared" si="81"/>
        <v>138.80000000000001</v>
      </c>
    </row>
    <row r="203" spans="1:7" ht="58.5" customHeight="1" x14ac:dyDescent="0.25">
      <c r="A203" s="184" t="s">
        <v>289</v>
      </c>
      <c r="B203" s="191" t="s">
        <v>155</v>
      </c>
      <c r="C203" s="153" t="s">
        <v>134</v>
      </c>
      <c r="D203" s="153" t="s">
        <v>290</v>
      </c>
      <c r="E203" s="153" t="s">
        <v>50</v>
      </c>
      <c r="F203" s="154">
        <f t="shared" ref="F203:G203" si="82">F204+F206</f>
        <v>138.80000000000001</v>
      </c>
      <c r="G203" s="154">
        <f t="shared" si="82"/>
        <v>138.80000000000001</v>
      </c>
    </row>
    <row r="204" spans="1:7" ht="28.5" x14ac:dyDescent="0.25">
      <c r="A204" s="184" t="s">
        <v>135</v>
      </c>
      <c r="B204" s="191" t="s">
        <v>155</v>
      </c>
      <c r="C204" s="153" t="s">
        <v>134</v>
      </c>
      <c r="D204" s="153" t="s">
        <v>291</v>
      </c>
      <c r="E204" s="153" t="s">
        <v>50</v>
      </c>
      <c r="F204" s="154">
        <f t="shared" ref="F204:G204" si="83">F205</f>
        <v>69.400000000000006</v>
      </c>
      <c r="G204" s="154">
        <f t="shared" si="83"/>
        <v>69.400000000000006</v>
      </c>
    </row>
    <row r="205" spans="1:7" ht="20.100000000000001" customHeight="1" x14ac:dyDescent="0.25">
      <c r="A205" s="156" t="s">
        <v>92</v>
      </c>
      <c r="B205" s="157" t="s">
        <v>155</v>
      </c>
      <c r="C205" s="157" t="s">
        <v>134</v>
      </c>
      <c r="D205" s="157" t="s">
        <v>291</v>
      </c>
      <c r="E205" s="157" t="s">
        <v>93</v>
      </c>
      <c r="F205" s="162">
        <v>69.400000000000006</v>
      </c>
      <c r="G205" s="162">
        <v>69.400000000000006</v>
      </c>
    </row>
    <row r="206" spans="1:7" ht="45.75" customHeight="1" x14ac:dyDescent="0.25">
      <c r="A206" s="176" t="s">
        <v>293</v>
      </c>
      <c r="B206" s="191" t="s">
        <v>155</v>
      </c>
      <c r="C206" s="153" t="s">
        <v>134</v>
      </c>
      <c r="D206" s="153" t="s">
        <v>292</v>
      </c>
      <c r="E206" s="157"/>
      <c r="F206" s="154">
        <f t="shared" ref="F206:G206" si="84">F207</f>
        <v>69.400000000000006</v>
      </c>
      <c r="G206" s="154">
        <f t="shared" si="84"/>
        <v>69.400000000000006</v>
      </c>
    </row>
    <row r="207" spans="1:7" ht="20.100000000000001" customHeight="1" x14ac:dyDescent="0.25">
      <c r="A207" s="156" t="s">
        <v>92</v>
      </c>
      <c r="B207" s="157" t="s">
        <v>155</v>
      </c>
      <c r="C207" s="157" t="s">
        <v>134</v>
      </c>
      <c r="D207" s="157" t="s">
        <v>292</v>
      </c>
      <c r="E207" s="157" t="s">
        <v>93</v>
      </c>
      <c r="F207" s="162">
        <v>69.400000000000006</v>
      </c>
      <c r="G207" s="162">
        <v>69.400000000000006</v>
      </c>
    </row>
    <row r="208" spans="1:7" ht="20.100000000000001" customHeight="1" x14ac:dyDescent="0.25">
      <c r="A208" s="152" t="s">
        <v>136</v>
      </c>
      <c r="B208" s="153" t="s">
        <v>155</v>
      </c>
      <c r="C208" s="153" t="s">
        <v>137</v>
      </c>
      <c r="D208" s="153" t="s">
        <v>50</v>
      </c>
      <c r="E208" s="153" t="s">
        <v>50</v>
      </c>
      <c r="F208" s="154">
        <f t="shared" ref="F208:G211" si="85">F209</f>
        <v>300</v>
      </c>
      <c r="G208" s="154">
        <f t="shared" si="85"/>
        <v>300</v>
      </c>
    </row>
    <row r="209" spans="1:7" ht="45.75" customHeight="1" x14ac:dyDescent="0.25">
      <c r="A209" s="152" t="s">
        <v>287</v>
      </c>
      <c r="B209" s="153" t="s">
        <v>155</v>
      </c>
      <c r="C209" s="153" t="s">
        <v>137</v>
      </c>
      <c r="D209" s="153" t="s">
        <v>285</v>
      </c>
      <c r="E209" s="153" t="s">
        <v>50</v>
      </c>
      <c r="F209" s="154">
        <f t="shared" si="85"/>
        <v>300</v>
      </c>
      <c r="G209" s="154">
        <f t="shared" si="85"/>
        <v>300</v>
      </c>
    </row>
    <row r="210" spans="1:7" ht="45" customHeight="1" x14ac:dyDescent="0.25">
      <c r="A210" s="176" t="s">
        <v>264</v>
      </c>
      <c r="B210" s="191" t="s">
        <v>155</v>
      </c>
      <c r="C210" s="153" t="s">
        <v>137</v>
      </c>
      <c r="D210" s="169" t="s">
        <v>288</v>
      </c>
      <c r="E210" s="153"/>
      <c r="F210" s="154">
        <f t="shared" si="85"/>
        <v>300</v>
      </c>
      <c r="G210" s="154">
        <f t="shared" si="85"/>
        <v>300</v>
      </c>
    </row>
    <row r="211" spans="1:7" ht="21" customHeight="1" x14ac:dyDescent="0.25">
      <c r="A211" s="152" t="s">
        <v>138</v>
      </c>
      <c r="B211" s="153" t="s">
        <v>155</v>
      </c>
      <c r="C211" s="153" t="s">
        <v>137</v>
      </c>
      <c r="D211" s="169" t="s">
        <v>284</v>
      </c>
      <c r="E211" s="153" t="s">
        <v>50</v>
      </c>
      <c r="F211" s="154">
        <f t="shared" si="85"/>
        <v>300</v>
      </c>
      <c r="G211" s="154">
        <f t="shared" si="85"/>
        <v>300</v>
      </c>
    </row>
    <row r="212" spans="1:7" ht="20.100000000000001" customHeight="1" x14ac:dyDescent="0.25">
      <c r="A212" s="156" t="s">
        <v>92</v>
      </c>
      <c r="B212" s="157" t="s">
        <v>155</v>
      </c>
      <c r="C212" s="157" t="s">
        <v>137</v>
      </c>
      <c r="D212" s="171" t="s">
        <v>284</v>
      </c>
      <c r="E212" s="157" t="s">
        <v>93</v>
      </c>
      <c r="F212" s="162">
        <v>300</v>
      </c>
      <c r="G212" s="162">
        <v>300</v>
      </c>
    </row>
    <row r="213" spans="1:7" ht="20.100000000000001" customHeight="1" x14ac:dyDescent="0.25">
      <c r="A213" s="152" t="s">
        <v>139</v>
      </c>
      <c r="B213" s="153" t="s">
        <v>155</v>
      </c>
      <c r="C213" s="153" t="s">
        <v>140</v>
      </c>
      <c r="D213" s="153"/>
      <c r="E213" s="153"/>
      <c r="F213" s="154">
        <f>F214+F225</f>
        <v>41190.300000000003</v>
      </c>
      <c r="G213" s="154">
        <f t="shared" ref="G213:G214" si="86">G214</f>
        <v>34238.5</v>
      </c>
    </row>
    <row r="214" spans="1:7" ht="20.100000000000001" customHeight="1" x14ac:dyDescent="0.25">
      <c r="A214" s="152" t="s">
        <v>141</v>
      </c>
      <c r="B214" s="153" t="s">
        <v>155</v>
      </c>
      <c r="C214" s="153" t="s">
        <v>142</v>
      </c>
      <c r="D214" s="153" t="s">
        <v>50</v>
      </c>
      <c r="E214" s="153" t="s">
        <v>50</v>
      </c>
      <c r="F214" s="154">
        <f>F215</f>
        <v>35469.300000000003</v>
      </c>
      <c r="G214" s="154">
        <f t="shared" si="86"/>
        <v>34238.5</v>
      </c>
    </row>
    <row r="215" spans="1:7" ht="47.25" customHeight="1" x14ac:dyDescent="0.25">
      <c r="A215" s="152" t="s">
        <v>286</v>
      </c>
      <c r="B215" s="153" t="s">
        <v>155</v>
      </c>
      <c r="C215" s="153" t="s">
        <v>142</v>
      </c>
      <c r="D215" s="153" t="s">
        <v>282</v>
      </c>
      <c r="E215" s="153"/>
      <c r="F215" s="154">
        <f>F216</f>
        <v>35469.300000000003</v>
      </c>
      <c r="G215" s="154">
        <f>G216</f>
        <v>34238.5</v>
      </c>
    </row>
    <row r="216" spans="1:7" s="172" customFormat="1" ht="19.5" customHeight="1" x14ac:dyDescent="0.25">
      <c r="A216" s="182" t="s">
        <v>387</v>
      </c>
      <c r="B216" s="183" t="s">
        <v>155</v>
      </c>
      <c r="C216" s="153" t="s">
        <v>142</v>
      </c>
      <c r="D216" s="153" t="s">
        <v>391</v>
      </c>
      <c r="E216" s="153"/>
      <c r="F216" s="154">
        <f>F217+F222</f>
        <v>35469.300000000003</v>
      </c>
      <c r="G216" s="154">
        <f>G217+G222</f>
        <v>34238.5</v>
      </c>
    </row>
    <row r="217" spans="1:7" s="172" customFormat="1" ht="45" customHeight="1" x14ac:dyDescent="0.25">
      <c r="A217" s="182" t="s">
        <v>392</v>
      </c>
      <c r="B217" s="183" t="s">
        <v>155</v>
      </c>
      <c r="C217" s="153" t="s">
        <v>142</v>
      </c>
      <c r="D217" s="153" t="s">
        <v>393</v>
      </c>
      <c r="E217" s="153"/>
      <c r="F217" s="154">
        <f t="shared" ref="F217:G217" si="87">F218</f>
        <v>34476.300000000003</v>
      </c>
      <c r="G217" s="154">
        <f t="shared" si="87"/>
        <v>33245.5</v>
      </c>
    </row>
    <row r="218" spans="1:7" s="172" customFormat="1" ht="28.5" x14ac:dyDescent="0.25">
      <c r="A218" s="182" t="s">
        <v>394</v>
      </c>
      <c r="B218" s="183" t="s">
        <v>155</v>
      </c>
      <c r="C218" s="153" t="s">
        <v>142</v>
      </c>
      <c r="D218" s="153" t="s">
        <v>395</v>
      </c>
      <c r="E218" s="153"/>
      <c r="F218" s="154">
        <f t="shared" ref="F218:G218" si="88">F219+F220+F221</f>
        <v>34476.300000000003</v>
      </c>
      <c r="G218" s="154">
        <f t="shared" si="88"/>
        <v>33245.5</v>
      </c>
    </row>
    <row r="219" spans="1:7" ht="47.25" customHeight="1" x14ac:dyDescent="0.25">
      <c r="A219" s="156" t="s">
        <v>55</v>
      </c>
      <c r="B219" s="157" t="s">
        <v>155</v>
      </c>
      <c r="C219" s="157" t="s">
        <v>142</v>
      </c>
      <c r="D219" s="157" t="s">
        <v>395</v>
      </c>
      <c r="E219" s="157" t="s">
        <v>56</v>
      </c>
      <c r="F219" s="162">
        <v>20017</v>
      </c>
      <c r="G219" s="162">
        <v>19955.5</v>
      </c>
    </row>
    <row r="220" spans="1:7" ht="30.75" customHeight="1" x14ac:dyDescent="0.25">
      <c r="A220" s="156" t="s">
        <v>63</v>
      </c>
      <c r="B220" s="157" t="s">
        <v>155</v>
      </c>
      <c r="C220" s="157" t="s">
        <v>142</v>
      </c>
      <c r="D220" s="157" t="s">
        <v>395</v>
      </c>
      <c r="E220" s="157" t="s">
        <v>64</v>
      </c>
      <c r="F220" s="162">
        <v>14458.8</v>
      </c>
      <c r="G220" s="162">
        <v>13289.5</v>
      </c>
    </row>
    <row r="221" spans="1:7" ht="20.100000000000001" customHeight="1" x14ac:dyDescent="0.25">
      <c r="A221" s="156" t="s">
        <v>65</v>
      </c>
      <c r="B221" s="157" t="s">
        <v>155</v>
      </c>
      <c r="C221" s="157" t="s">
        <v>142</v>
      </c>
      <c r="D221" s="157" t="s">
        <v>395</v>
      </c>
      <c r="E221" s="157" t="s">
        <v>66</v>
      </c>
      <c r="F221" s="162">
        <v>0.5</v>
      </c>
      <c r="G221" s="162">
        <v>0.5</v>
      </c>
    </row>
    <row r="222" spans="1:7" s="172" customFormat="1" ht="31.5" customHeight="1" x14ac:dyDescent="0.25">
      <c r="A222" s="182" t="s">
        <v>396</v>
      </c>
      <c r="B222" s="183" t="s">
        <v>155</v>
      </c>
      <c r="C222" s="153" t="s">
        <v>142</v>
      </c>
      <c r="D222" s="153" t="s">
        <v>397</v>
      </c>
      <c r="E222" s="153"/>
      <c r="F222" s="154">
        <f t="shared" ref="F222:G222" si="89">F223+F224</f>
        <v>993</v>
      </c>
      <c r="G222" s="154">
        <f t="shared" si="89"/>
        <v>993</v>
      </c>
    </row>
    <row r="223" spans="1:7" ht="44.25" customHeight="1" x14ac:dyDescent="0.25">
      <c r="A223" s="156" t="s">
        <v>55</v>
      </c>
      <c r="B223" s="157" t="s">
        <v>155</v>
      </c>
      <c r="C223" s="157" t="s">
        <v>142</v>
      </c>
      <c r="D223" s="157" t="s">
        <v>397</v>
      </c>
      <c r="E223" s="157" t="s">
        <v>56</v>
      </c>
      <c r="F223" s="162">
        <v>423</v>
      </c>
      <c r="G223" s="162">
        <v>423</v>
      </c>
    </row>
    <row r="224" spans="1:7" ht="29.25" customHeight="1" x14ac:dyDescent="0.25">
      <c r="A224" s="156" t="s">
        <v>63</v>
      </c>
      <c r="B224" s="157" t="s">
        <v>155</v>
      </c>
      <c r="C224" s="157" t="s">
        <v>142</v>
      </c>
      <c r="D224" s="157" t="s">
        <v>397</v>
      </c>
      <c r="E224" s="157" t="s">
        <v>64</v>
      </c>
      <c r="F224" s="162">
        <v>570</v>
      </c>
      <c r="G224" s="162">
        <v>570</v>
      </c>
    </row>
    <row r="225" spans="1:7" s="172" customFormat="1" ht="42.75" customHeight="1" x14ac:dyDescent="0.25">
      <c r="A225" s="152" t="s">
        <v>286</v>
      </c>
      <c r="B225" s="153" t="s">
        <v>155</v>
      </c>
      <c r="C225" s="153" t="s">
        <v>319</v>
      </c>
      <c r="D225" s="153" t="s">
        <v>282</v>
      </c>
      <c r="E225" s="153"/>
      <c r="F225" s="154">
        <f>F226</f>
        <v>5721</v>
      </c>
      <c r="G225" s="154">
        <f>G226</f>
        <v>0</v>
      </c>
    </row>
    <row r="226" spans="1:7" s="172" customFormat="1" ht="29.25" customHeight="1" x14ac:dyDescent="0.25">
      <c r="A226" s="152" t="s">
        <v>326</v>
      </c>
      <c r="B226" s="153" t="s">
        <v>155</v>
      </c>
      <c r="C226" s="153" t="s">
        <v>319</v>
      </c>
      <c r="D226" s="153" t="s">
        <v>328</v>
      </c>
      <c r="E226" s="153"/>
      <c r="F226" s="154">
        <f>F227+F228</f>
        <v>5721</v>
      </c>
      <c r="G226" s="154">
        <f>G227+G228</f>
        <v>0</v>
      </c>
    </row>
    <row r="227" spans="1:7" ht="29.25" customHeight="1" x14ac:dyDescent="0.25">
      <c r="A227" s="156" t="s">
        <v>63</v>
      </c>
      <c r="B227" s="157" t="s">
        <v>155</v>
      </c>
      <c r="C227" s="157" t="s">
        <v>319</v>
      </c>
      <c r="D227" s="157" t="s">
        <v>328</v>
      </c>
      <c r="E227" s="157" t="s">
        <v>64</v>
      </c>
      <c r="F227" s="162">
        <v>3009.7</v>
      </c>
      <c r="G227" s="162">
        <v>0</v>
      </c>
    </row>
    <row r="228" spans="1:7" ht="29.25" customHeight="1" x14ac:dyDescent="0.25">
      <c r="A228" s="156" t="s">
        <v>327</v>
      </c>
      <c r="B228" s="157" t="s">
        <v>155</v>
      </c>
      <c r="C228" s="157" t="s">
        <v>319</v>
      </c>
      <c r="D228" s="157" t="s">
        <v>328</v>
      </c>
      <c r="E228" s="157" t="s">
        <v>325</v>
      </c>
      <c r="F228" s="162">
        <v>2711.3</v>
      </c>
      <c r="G228" s="162">
        <v>0</v>
      </c>
    </row>
    <row r="229" spans="1:7" ht="32.25" customHeight="1" x14ac:dyDescent="0.25">
      <c r="A229" s="152" t="s">
        <v>144</v>
      </c>
      <c r="B229" s="153" t="s">
        <v>155</v>
      </c>
      <c r="C229" s="153" t="s">
        <v>145</v>
      </c>
      <c r="D229" s="153"/>
      <c r="E229" s="153"/>
      <c r="F229" s="154">
        <f t="shared" ref="F229:G232" si="90">F230</f>
        <v>50</v>
      </c>
      <c r="G229" s="154">
        <f t="shared" si="90"/>
        <v>50</v>
      </c>
    </row>
    <row r="230" spans="1:7" ht="33" customHeight="1" x14ac:dyDescent="0.25">
      <c r="A230" s="152" t="s">
        <v>146</v>
      </c>
      <c r="B230" s="153" t="s">
        <v>155</v>
      </c>
      <c r="C230" s="153" t="s">
        <v>147</v>
      </c>
      <c r="D230" s="153" t="s">
        <v>50</v>
      </c>
      <c r="E230" s="153" t="s">
        <v>50</v>
      </c>
      <c r="F230" s="154">
        <f t="shared" si="90"/>
        <v>50</v>
      </c>
      <c r="G230" s="154">
        <f t="shared" si="90"/>
        <v>50</v>
      </c>
    </row>
    <row r="231" spans="1:7" ht="31.5" customHeight="1" x14ac:dyDescent="0.25">
      <c r="A231" s="152" t="s">
        <v>281</v>
      </c>
      <c r="B231" s="153" t="s">
        <v>155</v>
      </c>
      <c r="C231" s="153" t="s">
        <v>147</v>
      </c>
      <c r="D231" s="153" t="s">
        <v>279</v>
      </c>
      <c r="E231" s="153"/>
      <c r="F231" s="154">
        <f t="shared" si="90"/>
        <v>50</v>
      </c>
      <c r="G231" s="154">
        <f t="shared" si="90"/>
        <v>50</v>
      </c>
    </row>
    <row r="232" spans="1:7" ht="20.100000000000001" customHeight="1" x14ac:dyDescent="0.25">
      <c r="A232" s="152" t="s">
        <v>148</v>
      </c>
      <c r="B232" s="153" t="s">
        <v>155</v>
      </c>
      <c r="C232" s="153" t="s">
        <v>147</v>
      </c>
      <c r="D232" s="153" t="s">
        <v>280</v>
      </c>
      <c r="E232" s="153"/>
      <c r="F232" s="154">
        <f t="shared" si="90"/>
        <v>50</v>
      </c>
      <c r="G232" s="154">
        <f t="shared" si="90"/>
        <v>50</v>
      </c>
    </row>
    <row r="233" spans="1:7" ht="20.100000000000001" customHeight="1" x14ac:dyDescent="0.25">
      <c r="A233" s="156" t="s">
        <v>149</v>
      </c>
      <c r="B233" s="157" t="s">
        <v>155</v>
      </c>
      <c r="C233" s="157" t="s">
        <v>147</v>
      </c>
      <c r="D233" s="157" t="s">
        <v>280</v>
      </c>
      <c r="E233" s="157" t="s">
        <v>150</v>
      </c>
      <c r="F233" s="162">
        <v>50</v>
      </c>
      <c r="G233" s="162">
        <v>50</v>
      </c>
    </row>
    <row r="234" spans="1:7" s="172" customFormat="1" ht="20.100000000000001" customHeight="1" x14ac:dyDescent="0.25">
      <c r="A234" s="152" t="s">
        <v>535</v>
      </c>
      <c r="B234" s="153" t="s">
        <v>537</v>
      </c>
      <c r="C234" s="153" t="s">
        <v>494</v>
      </c>
      <c r="D234" s="153" t="s">
        <v>536</v>
      </c>
      <c r="E234" s="153" t="s">
        <v>537</v>
      </c>
      <c r="F234" s="154">
        <v>4785</v>
      </c>
      <c r="G234" s="154">
        <v>9688</v>
      </c>
    </row>
    <row r="235" spans="1:7" ht="21.95" customHeight="1" x14ac:dyDescent="0.25">
      <c r="A235" s="185" t="s">
        <v>151</v>
      </c>
      <c r="B235" s="186"/>
      <c r="C235" s="186" t="s">
        <v>50</v>
      </c>
      <c r="D235" s="186"/>
      <c r="E235" s="186"/>
      <c r="F235" s="187">
        <f>SUM(F9,F234)</f>
        <v>324867.09999999998</v>
      </c>
      <c r="G235" s="187">
        <f>SUM(G9,G234)</f>
        <v>243301.6</v>
      </c>
    </row>
    <row r="236" spans="1:7" ht="21.95" customHeight="1" x14ac:dyDescent="0.25"/>
    <row r="237" spans="1:7" ht="21.95" customHeight="1" x14ac:dyDescent="0.25"/>
  </sheetData>
  <autoFilter ref="A7:E235" xr:uid="{00000000-0009-0000-0000-000009000000}"/>
  <mergeCells count="9">
    <mergeCell ref="D2:G2"/>
    <mergeCell ref="A4:G4"/>
    <mergeCell ref="F6:G6"/>
    <mergeCell ref="A7:A8"/>
    <mergeCell ref="C7:C8"/>
    <mergeCell ref="D7:D8"/>
    <mergeCell ref="E7:E8"/>
    <mergeCell ref="F7:G7"/>
    <mergeCell ref="B7:B8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0"/>
  <sheetViews>
    <sheetView zoomScaleNormal="100" workbookViewId="0">
      <selection activeCell="A22" sqref="A22"/>
    </sheetView>
  </sheetViews>
  <sheetFormatPr defaultRowHeight="15.75" x14ac:dyDescent="0.25"/>
  <cols>
    <col min="1" max="1" width="5.7109375" style="39" customWidth="1"/>
    <col min="2" max="2" width="71" style="39" customWidth="1"/>
    <col min="3" max="3" width="16" style="39" customWidth="1"/>
    <col min="4" max="4" width="14.42578125" style="39" customWidth="1"/>
    <col min="5" max="5" width="15.140625" style="39" customWidth="1"/>
    <col min="6" max="6" width="20.28515625" style="39" customWidth="1"/>
    <col min="7" max="16384" width="9.140625" style="39"/>
  </cols>
  <sheetData>
    <row r="1" spans="1:6" x14ac:dyDescent="0.25">
      <c r="A1" s="35"/>
      <c r="B1" s="35"/>
      <c r="C1" s="35"/>
      <c r="D1" s="35"/>
    </row>
    <row r="2" spans="1:6" ht="130.5" customHeight="1" x14ac:dyDescent="0.25">
      <c r="A2" s="35"/>
      <c r="B2" s="35"/>
      <c r="D2" s="201" t="s">
        <v>598</v>
      </c>
      <c r="E2" s="201"/>
      <c r="F2" s="201"/>
    </row>
    <row r="3" spans="1:6" x14ac:dyDescent="0.25">
      <c r="A3" s="95"/>
      <c r="B3" s="94"/>
      <c r="C3" s="96"/>
      <c r="D3" s="96"/>
    </row>
    <row r="4" spans="1:6" ht="51.75" customHeight="1" x14ac:dyDescent="0.25">
      <c r="A4" s="228" t="s">
        <v>506</v>
      </c>
      <c r="B4" s="228"/>
      <c r="C4" s="228"/>
      <c r="D4" s="228"/>
      <c r="E4" s="228"/>
      <c r="F4" s="228"/>
    </row>
    <row r="5" spans="1:6" x14ac:dyDescent="0.25">
      <c r="A5" s="97"/>
      <c r="B5" s="97"/>
      <c r="C5" s="97"/>
      <c r="D5" s="97"/>
    </row>
    <row r="6" spans="1:6" x14ac:dyDescent="0.25">
      <c r="A6" s="95"/>
      <c r="B6" s="98"/>
      <c r="C6" s="98"/>
      <c r="D6" s="98"/>
      <c r="E6" s="231" t="s">
        <v>0</v>
      </c>
      <c r="F6" s="231"/>
    </row>
    <row r="7" spans="1:6" ht="18" customHeight="1" x14ac:dyDescent="0.25">
      <c r="A7" s="232" t="s">
        <v>360</v>
      </c>
      <c r="B7" s="234" t="s">
        <v>361</v>
      </c>
      <c r="C7" s="235" t="s">
        <v>46</v>
      </c>
      <c r="D7" s="235" t="s">
        <v>503</v>
      </c>
      <c r="E7" s="236" t="s">
        <v>362</v>
      </c>
      <c r="F7" s="236"/>
    </row>
    <row r="8" spans="1:6" ht="131.25" customHeight="1" x14ac:dyDescent="0.25">
      <c r="A8" s="233"/>
      <c r="B8" s="234"/>
      <c r="C8" s="235"/>
      <c r="D8" s="235"/>
      <c r="E8" s="147" t="s">
        <v>504</v>
      </c>
      <c r="F8" s="144" t="s">
        <v>505</v>
      </c>
    </row>
    <row r="9" spans="1:6" ht="68.25" customHeight="1" x14ac:dyDescent="0.25">
      <c r="A9" s="99" t="s">
        <v>363</v>
      </c>
      <c r="B9" s="37" t="s">
        <v>211</v>
      </c>
      <c r="C9" s="146" t="s">
        <v>315</v>
      </c>
      <c r="D9" s="101">
        <f>SUM(E9:F9)</f>
        <v>4</v>
      </c>
      <c r="E9" s="151">
        <v>4</v>
      </c>
      <c r="F9" s="151">
        <v>0</v>
      </c>
    </row>
    <row r="10" spans="1:6" ht="48.75" customHeight="1" x14ac:dyDescent="0.25">
      <c r="A10" s="99" t="s">
        <v>364</v>
      </c>
      <c r="B10" s="37" t="s">
        <v>210</v>
      </c>
      <c r="C10" s="102" t="s">
        <v>316</v>
      </c>
      <c r="D10" s="101">
        <f t="shared" ref="D10:D21" si="0">SUM(E10:F10)</f>
        <v>233.6</v>
      </c>
      <c r="E10" s="151">
        <v>233.6</v>
      </c>
      <c r="F10" s="151">
        <v>0</v>
      </c>
    </row>
    <row r="11" spans="1:6" ht="48" customHeight="1" x14ac:dyDescent="0.25">
      <c r="A11" s="102" t="s">
        <v>365</v>
      </c>
      <c r="B11" s="37" t="s">
        <v>366</v>
      </c>
      <c r="C11" s="102" t="s">
        <v>268</v>
      </c>
      <c r="D11" s="101">
        <f t="shared" si="0"/>
        <v>19327.8</v>
      </c>
      <c r="E11" s="151">
        <v>19327.8</v>
      </c>
      <c r="F11" s="151">
        <v>0</v>
      </c>
    </row>
    <row r="12" spans="1:6" ht="48" customHeight="1" x14ac:dyDescent="0.25">
      <c r="A12" s="102" t="s">
        <v>367</v>
      </c>
      <c r="B12" s="37" t="s">
        <v>592</v>
      </c>
      <c r="C12" s="102" t="s">
        <v>580</v>
      </c>
      <c r="D12" s="101">
        <f>E12+F12</f>
        <v>285.7</v>
      </c>
      <c r="E12" s="151">
        <v>285.7</v>
      </c>
      <c r="F12" s="151"/>
    </row>
    <row r="13" spans="1:6" ht="63.75" customHeight="1" x14ac:dyDescent="0.25">
      <c r="A13" s="102" t="s">
        <v>368</v>
      </c>
      <c r="B13" s="37" t="s">
        <v>212</v>
      </c>
      <c r="C13" s="102" t="s">
        <v>253</v>
      </c>
      <c r="D13" s="101">
        <f t="shared" si="0"/>
        <v>93798.1</v>
      </c>
      <c r="E13" s="151">
        <f>17424.2+413.3</f>
        <v>17837.5</v>
      </c>
      <c r="F13" s="151">
        <v>75960.600000000006</v>
      </c>
    </row>
    <row r="14" spans="1:6" ht="31.5" x14ac:dyDescent="0.25">
      <c r="A14" s="102" t="s">
        <v>369</v>
      </c>
      <c r="B14" s="37" t="s">
        <v>370</v>
      </c>
      <c r="C14" s="146" t="s">
        <v>317</v>
      </c>
      <c r="D14" s="101">
        <f t="shared" si="0"/>
        <v>212.7</v>
      </c>
      <c r="E14" s="151">
        <v>212.7</v>
      </c>
      <c r="F14" s="151">
        <v>0</v>
      </c>
    </row>
    <row r="15" spans="1:6" ht="69" customHeight="1" x14ac:dyDescent="0.25">
      <c r="A15" s="102" t="s">
        <v>371</v>
      </c>
      <c r="B15" s="37" t="s">
        <v>359</v>
      </c>
      <c r="C15" s="146" t="s">
        <v>345</v>
      </c>
      <c r="D15" s="101">
        <f t="shared" si="0"/>
        <v>16229.1</v>
      </c>
      <c r="E15" s="151">
        <v>1460.7</v>
      </c>
      <c r="F15" s="151">
        <v>14768.4</v>
      </c>
    </row>
    <row r="16" spans="1:6" ht="51" hidden="1" customHeight="1" x14ac:dyDescent="0.25">
      <c r="A16" s="102" t="s">
        <v>372</v>
      </c>
      <c r="B16" s="37" t="s">
        <v>209</v>
      </c>
      <c r="C16" s="20" t="s">
        <v>314</v>
      </c>
      <c r="D16" s="101">
        <f t="shared" si="0"/>
        <v>0</v>
      </c>
      <c r="E16" s="151">
        <v>0</v>
      </c>
      <c r="F16" s="151">
        <v>0</v>
      </c>
    </row>
    <row r="17" spans="1:6" ht="35.25" customHeight="1" x14ac:dyDescent="0.25">
      <c r="A17" s="102" t="s">
        <v>372</v>
      </c>
      <c r="B17" s="37" t="s">
        <v>208</v>
      </c>
      <c r="C17" s="25" t="s">
        <v>296</v>
      </c>
      <c r="D17" s="101">
        <f t="shared" si="0"/>
        <v>903.6</v>
      </c>
      <c r="E17" s="151">
        <v>903.6</v>
      </c>
      <c r="F17" s="151">
        <v>0</v>
      </c>
    </row>
    <row r="18" spans="1:6" ht="46.5" customHeight="1" x14ac:dyDescent="0.25">
      <c r="A18" s="102" t="s">
        <v>373</v>
      </c>
      <c r="B18" s="37" t="s">
        <v>375</v>
      </c>
      <c r="C18" s="20" t="s">
        <v>282</v>
      </c>
      <c r="D18" s="101">
        <f t="shared" si="0"/>
        <v>95240.4</v>
      </c>
      <c r="E18" s="151">
        <f>25073.9+10789</f>
        <v>35862.9</v>
      </c>
      <c r="F18" s="151">
        <v>59377.5</v>
      </c>
    </row>
    <row r="19" spans="1:6" ht="51.75" customHeight="1" x14ac:dyDescent="0.25">
      <c r="A19" s="17" t="s">
        <v>374</v>
      </c>
      <c r="B19" s="24" t="s">
        <v>377</v>
      </c>
      <c r="C19" s="20" t="s">
        <v>285</v>
      </c>
      <c r="D19" s="101">
        <f t="shared" si="0"/>
        <v>0</v>
      </c>
      <c r="E19" s="151">
        <v>0</v>
      </c>
      <c r="F19" s="151">
        <v>0</v>
      </c>
    </row>
    <row r="20" spans="1:6" ht="33" customHeight="1" x14ac:dyDescent="0.25">
      <c r="A20" s="103" t="s">
        <v>376</v>
      </c>
      <c r="B20" s="24" t="s">
        <v>204</v>
      </c>
      <c r="C20" s="25" t="s">
        <v>301</v>
      </c>
      <c r="D20" s="101">
        <f t="shared" si="0"/>
        <v>4865.3999999999996</v>
      </c>
      <c r="E20" s="151">
        <v>4865.3999999999996</v>
      </c>
      <c r="F20" s="151">
        <v>0</v>
      </c>
    </row>
    <row r="21" spans="1:6" ht="48.75" customHeight="1" x14ac:dyDescent="0.25">
      <c r="A21" s="108" t="s">
        <v>378</v>
      </c>
      <c r="B21" s="37" t="s">
        <v>407</v>
      </c>
      <c r="C21" s="25" t="s">
        <v>400</v>
      </c>
      <c r="D21" s="101">
        <f t="shared" si="0"/>
        <v>332</v>
      </c>
      <c r="E21" s="151">
        <v>332</v>
      </c>
      <c r="F21" s="151">
        <v>0</v>
      </c>
    </row>
    <row r="22" spans="1:6" ht="21.75" customHeight="1" x14ac:dyDescent="0.25">
      <c r="A22" s="105"/>
      <c r="B22" s="148" t="s">
        <v>379</v>
      </c>
      <c r="C22" s="106"/>
      <c r="D22" s="23">
        <f>SUM(D9:D21)</f>
        <v>231432.4</v>
      </c>
      <c r="E22" s="23">
        <f t="shared" ref="E22:F22" si="1">SUM(E9:E21)</f>
        <v>81325.899999999994</v>
      </c>
      <c r="F22" s="23">
        <f t="shared" si="1"/>
        <v>150106.5</v>
      </c>
    </row>
    <row r="320" spans="7:7" x14ac:dyDescent="0.25">
      <c r="G320" s="39">
        <f>G321</f>
        <v>0</v>
      </c>
    </row>
  </sheetData>
  <mergeCells count="8">
    <mergeCell ref="D2:F2"/>
    <mergeCell ref="E6:F6"/>
    <mergeCell ref="A7:A8"/>
    <mergeCell ref="B7:B8"/>
    <mergeCell ref="C7:C8"/>
    <mergeCell ref="D7:D8"/>
    <mergeCell ref="E7:F7"/>
    <mergeCell ref="A4:F4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9"/>
  <sheetViews>
    <sheetView zoomScale="75" zoomScaleNormal="75" workbookViewId="0">
      <selection activeCell="G3" sqref="G3"/>
    </sheetView>
  </sheetViews>
  <sheetFormatPr defaultRowHeight="15.75" x14ac:dyDescent="0.25"/>
  <cols>
    <col min="1" max="1" width="5.7109375" style="39" customWidth="1"/>
    <col min="2" max="2" width="71" style="39" customWidth="1"/>
    <col min="3" max="3" width="16.5703125" style="39" customWidth="1"/>
    <col min="4" max="5" width="14.42578125" style="39" customWidth="1"/>
    <col min="6" max="6" width="19.28515625" style="39" customWidth="1"/>
    <col min="7" max="7" width="15.28515625" style="39" customWidth="1"/>
    <col min="8" max="8" width="15.5703125" style="39" customWidth="1"/>
    <col min="9" max="9" width="19.5703125" style="39" customWidth="1"/>
    <col min="10" max="16384" width="9.140625" style="39"/>
  </cols>
  <sheetData>
    <row r="1" spans="1:9" x14ac:dyDescent="0.25">
      <c r="A1" s="35"/>
      <c r="B1" s="35"/>
      <c r="C1" s="35"/>
      <c r="D1" s="35"/>
      <c r="E1" s="35"/>
      <c r="F1" s="35"/>
    </row>
    <row r="2" spans="1:9" ht="130.5" customHeight="1" x14ac:dyDescent="0.25">
      <c r="A2" s="35"/>
      <c r="B2" s="35"/>
      <c r="E2" s="142"/>
      <c r="F2" s="142"/>
      <c r="G2" s="201" t="s">
        <v>597</v>
      </c>
      <c r="H2" s="201"/>
      <c r="I2" s="201"/>
    </row>
    <row r="3" spans="1:9" x14ac:dyDescent="0.25">
      <c r="A3" s="95"/>
      <c r="B3" s="94"/>
      <c r="C3" s="96"/>
      <c r="D3" s="96"/>
      <c r="E3" s="96"/>
      <c r="F3" s="96"/>
    </row>
    <row r="4" spans="1:9" ht="60.75" customHeight="1" x14ac:dyDescent="0.25">
      <c r="A4" s="237" t="s">
        <v>509</v>
      </c>
      <c r="B4" s="237"/>
      <c r="C4" s="237"/>
      <c r="D4" s="237"/>
      <c r="E4" s="237"/>
      <c r="F4" s="237"/>
      <c r="G4" s="237"/>
      <c r="H4" s="237"/>
      <c r="I4" s="237"/>
    </row>
    <row r="5" spans="1:9" x14ac:dyDescent="0.25">
      <c r="A5" s="97"/>
      <c r="B5" s="97"/>
      <c r="C5" s="97"/>
      <c r="D5" s="97"/>
      <c r="E5" s="97"/>
      <c r="F5" s="97"/>
    </row>
    <row r="6" spans="1:9" x14ac:dyDescent="0.25">
      <c r="A6" s="95"/>
      <c r="B6" s="98"/>
      <c r="C6" s="98"/>
      <c r="D6" s="98"/>
      <c r="E6" s="242" t="s">
        <v>0</v>
      </c>
      <c r="F6" s="242"/>
    </row>
    <row r="7" spans="1:9" ht="18" customHeight="1" x14ac:dyDescent="0.25">
      <c r="A7" s="232" t="s">
        <v>360</v>
      </c>
      <c r="B7" s="239" t="s">
        <v>361</v>
      </c>
      <c r="C7" s="235" t="s">
        <v>46</v>
      </c>
      <c r="D7" s="234" t="s">
        <v>507</v>
      </c>
      <c r="E7" s="234"/>
      <c r="F7" s="234"/>
      <c r="G7" s="234" t="s">
        <v>512</v>
      </c>
      <c r="H7" s="234"/>
      <c r="I7" s="234"/>
    </row>
    <row r="8" spans="1:9" ht="31.5" customHeight="1" x14ac:dyDescent="0.25">
      <c r="A8" s="238"/>
      <c r="B8" s="240"/>
      <c r="C8" s="235"/>
      <c r="D8" s="235" t="s">
        <v>503</v>
      </c>
      <c r="E8" s="234" t="s">
        <v>508</v>
      </c>
      <c r="F8" s="234"/>
      <c r="G8" s="235" t="s">
        <v>503</v>
      </c>
      <c r="H8" s="234" t="s">
        <v>508</v>
      </c>
      <c r="I8" s="234"/>
    </row>
    <row r="9" spans="1:9" ht="130.5" customHeight="1" x14ac:dyDescent="0.25">
      <c r="A9" s="233"/>
      <c r="B9" s="241"/>
      <c r="C9" s="235"/>
      <c r="D9" s="235"/>
      <c r="E9" s="147" t="s">
        <v>504</v>
      </c>
      <c r="F9" s="144" t="s">
        <v>505</v>
      </c>
      <c r="G9" s="235"/>
      <c r="H9" s="147" t="s">
        <v>504</v>
      </c>
      <c r="I9" s="144" t="s">
        <v>505</v>
      </c>
    </row>
    <row r="10" spans="1:9" ht="68.25" customHeight="1" x14ac:dyDescent="0.25">
      <c r="A10" s="99" t="s">
        <v>363</v>
      </c>
      <c r="B10" s="100" t="s">
        <v>211</v>
      </c>
      <c r="C10" s="146" t="s">
        <v>315</v>
      </c>
      <c r="D10" s="101">
        <f>SUM(E10:F10)</f>
        <v>4</v>
      </c>
      <c r="E10" s="101">
        <v>4</v>
      </c>
      <c r="F10" s="101">
        <v>0</v>
      </c>
      <c r="G10" s="151">
        <f>SUM(H10:I10)</f>
        <v>4</v>
      </c>
      <c r="H10" s="151">
        <v>4</v>
      </c>
      <c r="I10" s="151">
        <v>0</v>
      </c>
    </row>
    <row r="11" spans="1:9" ht="48.75" customHeight="1" x14ac:dyDescent="0.25">
      <c r="A11" s="99" t="s">
        <v>364</v>
      </c>
      <c r="B11" s="100" t="s">
        <v>210</v>
      </c>
      <c r="C11" s="102" t="s">
        <v>316</v>
      </c>
      <c r="D11" s="101">
        <f t="shared" ref="D11:D20" si="0">SUM(E11:F11)</f>
        <v>144.69999999999999</v>
      </c>
      <c r="E11" s="101">
        <v>144.69999999999999</v>
      </c>
      <c r="F11" s="101">
        <v>0</v>
      </c>
      <c r="G11" s="151">
        <f t="shared" ref="G11:G20" si="1">SUM(H11:I11)</f>
        <v>148.6</v>
      </c>
      <c r="H11" s="151">
        <v>148.6</v>
      </c>
      <c r="I11" s="151">
        <v>0</v>
      </c>
    </row>
    <row r="12" spans="1:9" ht="48" customHeight="1" x14ac:dyDescent="0.25">
      <c r="A12" s="102" t="s">
        <v>365</v>
      </c>
      <c r="B12" s="37" t="s">
        <v>366</v>
      </c>
      <c r="C12" s="102" t="s">
        <v>268</v>
      </c>
      <c r="D12" s="101">
        <f t="shared" si="0"/>
        <v>50</v>
      </c>
      <c r="E12" s="101">
        <v>50</v>
      </c>
      <c r="F12" s="101">
        <v>0</v>
      </c>
      <c r="G12" s="151">
        <f t="shared" si="1"/>
        <v>16318.4</v>
      </c>
      <c r="H12" s="151">
        <v>16318.4</v>
      </c>
      <c r="I12" s="151">
        <v>0</v>
      </c>
    </row>
    <row r="13" spans="1:9" ht="63.75" customHeight="1" x14ac:dyDescent="0.25">
      <c r="A13" s="102" t="s">
        <v>367</v>
      </c>
      <c r="B13" s="37" t="s">
        <v>212</v>
      </c>
      <c r="C13" s="102" t="s">
        <v>253</v>
      </c>
      <c r="D13" s="101">
        <f t="shared" si="0"/>
        <v>148560.29999999999</v>
      </c>
      <c r="E13" s="101">
        <f>22809+3758.4</f>
        <v>26567.4</v>
      </c>
      <c r="F13" s="101">
        <v>121992.9</v>
      </c>
      <c r="G13" s="151">
        <f t="shared" si="1"/>
        <v>69070.3</v>
      </c>
      <c r="H13" s="151">
        <f>34667.5-3758.3</f>
        <v>30909.200000000001</v>
      </c>
      <c r="I13" s="151">
        <v>38161.1</v>
      </c>
    </row>
    <row r="14" spans="1:9" ht="31.5" x14ac:dyDescent="0.25">
      <c r="A14" s="102" t="s">
        <v>368</v>
      </c>
      <c r="B14" s="37" t="s">
        <v>370</v>
      </c>
      <c r="C14" s="146" t="s">
        <v>317</v>
      </c>
      <c r="D14" s="101">
        <f t="shared" si="0"/>
        <v>216.6</v>
      </c>
      <c r="E14" s="101">
        <v>216.6</v>
      </c>
      <c r="F14" s="101">
        <v>0</v>
      </c>
      <c r="G14" s="151">
        <f t="shared" si="1"/>
        <v>221.8</v>
      </c>
      <c r="H14" s="151">
        <v>221.8</v>
      </c>
      <c r="I14" s="151">
        <v>0</v>
      </c>
    </row>
    <row r="15" spans="1:9" ht="69" customHeight="1" x14ac:dyDescent="0.25">
      <c r="A15" s="102" t="s">
        <v>369</v>
      </c>
      <c r="B15" s="37" t="s">
        <v>359</v>
      </c>
      <c r="C15" s="146" t="s">
        <v>345</v>
      </c>
      <c r="D15" s="101">
        <f t="shared" si="0"/>
        <v>5588.5</v>
      </c>
      <c r="E15" s="101">
        <v>503</v>
      </c>
      <c r="F15" s="101">
        <v>5085.5</v>
      </c>
      <c r="G15" s="151">
        <f t="shared" si="1"/>
        <v>5438</v>
      </c>
      <c r="H15" s="151">
        <v>466.4</v>
      </c>
      <c r="I15" s="151">
        <v>4971.6000000000004</v>
      </c>
    </row>
    <row r="16" spans="1:9" ht="35.25" customHeight="1" x14ac:dyDescent="0.25">
      <c r="A16" s="102" t="s">
        <v>371</v>
      </c>
      <c r="B16" s="37" t="s">
        <v>208</v>
      </c>
      <c r="C16" s="25" t="s">
        <v>296</v>
      </c>
      <c r="D16" s="101">
        <f t="shared" si="0"/>
        <v>903.5</v>
      </c>
      <c r="E16" s="101">
        <v>903.5</v>
      </c>
      <c r="F16" s="101">
        <v>0</v>
      </c>
      <c r="G16" s="151">
        <f t="shared" si="1"/>
        <v>903.5</v>
      </c>
      <c r="H16" s="151">
        <v>903.5</v>
      </c>
      <c r="I16" s="151">
        <v>0</v>
      </c>
    </row>
    <row r="17" spans="1:9" ht="46.5" customHeight="1" x14ac:dyDescent="0.25">
      <c r="A17" s="102" t="s">
        <v>372</v>
      </c>
      <c r="B17" s="37" t="s">
        <v>375</v>
      </c>
      <c r="C17" s="20" t="s">
        <v>282</v>
      </c>
      <c r="D17" s="101">
        <f t="shared" si="0"/>
        <v>41190.300000000003</v>
      </c>
      <c r="E17" s="101">
        <v>41190.300000000003</v>
      </c>
      <c r="F17" s="101">
        <v>0</v>
      </c>
      <c r="G17" s="151">
        <f t="shared" si="1"/>
        <v>34238.400000000001</v>
      </c>
      <c r="H17" s="151">
        <f>22868.4+11370</f>
        <v>34238.400000000001</v>
      </c>
      <c r="I17" s="151">
        <v>0</v>
      </c>
    </row>
    <row r="18" spans="1:9" ht="51.75" customHeight="1" x14ac:dyDescent="0.25">
      <c r="A18" s="17" t="s">
        <v>373</v>
      </c>
      <c r="B18" s="24" t="s">
        <v>377</v>
      </c>
      <c r="C18" s="20" t="s">
        <v>285</v>
      </c>
      <c r="D18" s="101">
        <f t="shared" si="0"/>
        <v>300</v>
      </c>
      <c r="E18" s="101">
        <v>300</v>
      </c>
      <c r="F18" s="101">
        <v>0</v>
      </c>
      <c r="G18" s="151">
        <f t="shared" si="1"/>
        <v>300</v>
      </c>
      <c r="H18" s="151">
        <v>300</v>
      </c>
      <c r="I18" s="151">
        <v>0</v>
      </c>
    </row>
    <row r="19" spans="1:9" ht="33" customHeight="1" x14ac:dyDescent="0.25">
      <c r="A19" s="103" t="s">
        <v>374</v>
      </c>
      <c r="B19" s="104" t="s">
        <v>204</v>
      </c>
      <c r="C19" s="25" t="s">
        <v>301</v>
      </c>
      <c r="D19" s="101">
        <f t="shared" si="0"/>
        <v>3411.7</v>
      </c>
      <c r="E19" s="101">
        <f>2911.7+500</f>
        <v>3411.7</v>
      </c>
      <c r="F19" s="101">
        <v>0</v>
      </c>
      <c r="G19" s="151">
        <f t="shared" si="1"/>
        <v>3032.3</v>
      </c>
      <c r="H19" s="151">
        <v>3032.3</v>
      </c>
      <c r="I19" s="151">
        <v>0</v>
      </c>
    </row>
    <row r="20" spans="1:9" ht="48.75" customHeight="1" x14ac:dyDescent="0.25">
      <c r="A20" s="108" t="s">
        <v>376</v>
      </c>
      <c r="B20" s="109" t="s">
        <v>407</v>
      </c>
      <c r="C20" s="25" t="s">
        <v>400</v>
      </c>
      <c r="D20" s="101">
        <f t="shared" si="0"/>
        <v>0</v>
      </c>
      <c r="E20" s="101">
        <v>0</v>
      </c>
      <c r="F20" s="101">
        <v>0</v>
      </c>
      <c r="G20" s="151">
        <f t="shared" si="1"/>
        <v>0</v>
      </c>
      <c r="H20" s="151">
        <v>0</v>
      </c>
      <c r="I20" s="151">
        <v>0</v>
      </c>
    </row>
    <row r="21" spans="1:9" ht="21.75" customHeight="1" x14ac:dyDescent="0.25">
      <c r="A21" s="105"/>
      <c r="B21" s="135" t="s">
        <v>379</v>
      </c>
      <c r="C21" s="106"/>
      <c r="D21" s="23">
        <f>SUM(D10:D20)</f>
        <v>200369.60000000003</v>
      </c>
      <c r="E21" s="23">
        <f t="shared" ref="E21:I21" si="2">SUM(E10:E20)</f>
        <v>73291.199999999997</v>
      </c>
      <c r="F21" s="23">
        <f t="shared" si="2"/>
        <v>127078.39999999999</v>
      </c>
      <c r="G21" s="23">
        <f t="shared" si="2"/>
        <v>129675.3</v>
      </c>
      <c r="H21" s="23">
        <f t="shared" si="2"/>
        <v>86542.6</v>
      </c>
      <c r="I21" s="23">
        <f t="shared" si="2"/>
        <v>43132.7</v>
      </c>
    </row>
    <row r="319" spans="9:9" x14ac:dyDescent="0.25">
      <c r="I319" s="39">
        <f>I320</f>
        <v>0</v>
      </c>
    </row>
  </sheetData>
  <mergeCells count="12">
    <mergeCell ref="A4:I4"/>
    <mergeCell ref="G2:I2"/>
    <mergeCell ref="A7:A9"/>
    <mergeCell ref="B7:B9"/>
    <mergeCell ref="C7:C9"/>
    <mergeCell ref="E6:F6"/>
    <mergeCell ref="D7:F7"/>
    <mergeCell ref="G7:I7"/>
    <mergeCell ref="D8:D9"/>
    <mergeCell ref="E8:F8"/>
    <mergeCell ref="G8:G9"/>
    <mergeCell ref="H8:I8"/>
  </mergeCells>
  <pageMargins left="0.98425196850393704" right="0.39370078740157483" top="0.39370078740157483" bottom="0.39370078740157483" header="0.31496062992125984" footer="0.31496062992125984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1"/>
  <sheetViews>
    <sheetView zoomScaleNormal="100" workbookViewId="0">
      <selection activeCell="B3" sqref="B3"/>
    </sheetView>
  </sheetViews>
  <sheetFormatPr defaultRowHeight="15.75" x14ac:dyDescent="0.25"/>
  <cols>
    <col min="1" max="1" width="54.5703125" style="7" customWidth="1"/>
    <col min="2" max="2" width="19.28515625" style="7" customWidth="1"/>
    <col min="3" max="3" width="19.5703125" style="7" customWidth="1"/>
    <col min="4" max="16384" width="9.140625" style="7"/>
  </cols>
  <sheetData>
    <row r="2" spans="1:3" ht="128.25" customHeight="1" x14ac:dyDescent="0.25">
      <c r="B2" s="201" t="s">
        <v>596</v>
      </c>
      <c r="C2" s="201"/>
    </row>
    <row r="4" spans="1:3" ht="57" customHeight="1" x14ac:dyDescent="0.25">
      <c r="A4" s="228" t="s">
        <v>500</v>
      </c>
      <c r="B4" s="228"/>
      <c r="C4" s="228"/>
    </row>
    <row r="5" spans="1:3" x14ac:dyDescent="0.25">
      <c r="A5" s="110"/>
      <c r="B5" s="110"/>
    </row>
    <row r="6" spans="1:3" x14ac:dyDescent="0.25">
      <c r="B6" s="245" t="s">
        <v>0</v>
      </c>
      <c r="C6" s="245"/>
    </row>
    <row r="7" spans="1:3" ht="15.75" customHeight="1" x14ac:dyDescent="0.25">
      <c r="A7" s="239" t="s">
        <v>410</v>
      </c>
      <c r="B7" s="243" t="s">
        <v>501</v>
      </c>
      <c r="C7" s="244"/>
    </row>
    <row r="8" spans="1:3" ht="31.5" x14ac:dyDescent="0.25">
      <c r="A8" s="241"/>
      <c r="B8" s="141" t="s">
        <v>498</v>
      </c>
      <c r="C8" s="141" t="s">
        <v>499</v>
      </c>
    </row>
    <row r="9" spans="1:3" ht="19.5" customHeight="1" x14ac:dyDescent="0.25">
      <c r="A9" s="111" t="s">
        <v>411</v>
      </c>
      <c r="B9" s="112">
        <f>B11+B10</f>
        <v>4000</v>
      </c>
      <c r="C9" s="112">
        <f>C11+C10</f>
        <v>0</v>
      </c>
    </row>
    <row r="10" spans="1:3" ht="35.25" customHeight="1" x14ac:dyDescent="0.25">
      <c r="A10" s="37" t="s">
        <v>412</v>
      </c>
      <c r="B10" s="113">
        <v>4000</v>
      </c>
      <c r="C10" s="113">
        <v>0</v>
      </c>
    </row>
    <row r="11" spans="1:3" ht="34.5" customHeight="1" x14ac:dyDescent="0.25">
      <c r="A11" s="37" t="s">
        <v>413</v>
      </c>
      <c r="B11" s="29">
        <v>0</v>
      </c>
      <c r="C11" s="113">
        <v>0</v>
      </c>
    </row>
  </sheetData>
  <mergeCells count="5">
    <mergeCell ref="A7:A8"/>
    <mergeCell ref="B7:C7"/>
    <mergeCell ref="B2:C2"/>
    <mergeCell ref="A4:C4"/>
    <mergeCell ref="B6:C6"/>
  </mergeCells>
  <pageMargins left="0.98425196850393704" right="0.70866141732283472" top="0.39370078740157483" bottom="0.3937007874015748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zoomScaleNormal="100" workbookViewId="0">
      <selection activeCell="C3" sqref="C3"/>
    </sheetView>
  </sheetViews>
  <sheetFormatPr defaultRowHeight="15.75" x14ac:dyDescent="0.25"/>
  <cols>
    <col min="1" max="1" width="54.85546875" style="7" customWidth="1"/>
    <col min="2" max="5" width="14.7109375" style="7" customWidth="1"/>
    <col min="6" max="16384" width="9.140625" style="7"/>
  </cols>
  <sheetData>
    <row r="2" spans="1:5" ht="128.25" customHeight="1" x14ac:dyDescent="0.25">
      <c r="C2" s="201" t="s">
        <v>595</v>
      </c>
      <c r="D2" s="201"/>
      <c r="E2" s="201"/>
    </row>
    <row r="4" spans="1:5" ht="65.25" customHeight="1" x14ac:dyDescent="0.25">
      <c r="A4" s="228" t="s">
        <v>502</v>
      </c>
      <c r="B4" s="228"/>
      <c r="C4" s="228"/>
      <c r="D4" s="228"/>
      <c r="E4" s="228"/>
    </row>
    <row r="5" spans="1:5" x14ac:dyDescent="0.25">
      <c r="A5" s="110"/>
      <c r="B5" s="110"/>
      <c r="C5" s="110"/>
      <c r="D5" s="110"/>
    </row>
    <row r="6" spans="1:5" x14ac:dyDescent="0.25">
      <c r="C6" s="145"/>
      <c r="D6" s="245" t="s">
        <v>0</v>
      </c>
      <c r="E6" s="245"/>
    </row>
    <row r="7" spans="1:5" ht="21" customHeight="1" x14ac:dyDescent="0.25">
      <c r="A7" s="239" t="s">
        <v>410</v>
      </c>
      <c r="B7" s="246">
        <v>2021</v>
      </c>
      <c r="C7" s="247"/>
      <c r="D7" s="246">
        <v>2022</v>
      </c>
      <c r="E7" s="247"/>
    </row>
    <row r="8" spans="1:5" ht="41.25" customHeight="1" x14ac:dyDescent="0.25">
      <c r="A8" s="241"/>
      <c r="B8" s="141" t="s">
        <v>498</v>
      </c>
      <c r="C8" s="141" t="s">
        <v>499</v>
      </c>
      <c r="D8" s="141" t="s">
        <v>498</v>
      </c>
      <c r="E8" s="141" t="s">
        <v>499</v>
      </c>
    </row>
    <row r="9" spans="1:5" ht="21.75" customHeight="1" x14ac:dyDescent="0.25">
      <c r="A9" s="111" t="s">
        <v>411</v>
      </c>
      <c r="B9" s="112">
        <f>B11+B10</f>
        <v>4000</v>
      </c>
      <c r="C9" s="112">
        <f>C11+C10</f>
        <v>4000</v>
      </c>
      <c r="D9" s="112">
        <f>D11+D10</f>
        <v>4000</v>
      </c>
      <c r="E9" s="112">
        <f>E11+E10</f>
        <v>4000</v>
      </c>
    </row>
    <row r="10" spans="1:5" ht="39" customHeight="1" x14ac:dyDescent="0.25">
      <c r="A10" s="37" t="s">
        <v>412</v>
      </c>
      <c r="B10" s="113">
        <v>4000</v>
      </c>
      <c r="C10" s="113">
        <v>4000</v>
      </c>
      <c r="D10" s="113">
        <v>4000</v>
      </c>
      <c r="E10" s="113">
        <v>4000</v>
      </c>
    </row>
    <row r="11" spans="1:5" ht="38.25" customHeight="1" x14ac:dyDescent="0.25">
      <c r="A11" s="37" t="s">
        <v>413</v>
      </c>
      <c r="B11" s="113">
        <v>0</v>
      </c>
      <c r="C11" s="113">
        <v>0</v>
      </c>
      <c r="D11" s="113">
        <v>0</v>
      </c>
      <c r="E11" s="113">
        <v>0</v>
      </c>
    </row>
  </sheetData>
  <mergeCells count="6">
    <mergeCell ref="A7:A8"/>
    <mergeCell ref="B7:C7"/>
    <mergeCell ref="D7:E7"/>
    <mergeCell ref="A4:E4"/>
    <mergeCell ref="C2:E2"/>
    <mergeCell ref="D6:E6"/>
  </mergeCells>
  <pageMargins left="0.98425196850393704" right="0.70866141732283472" top="0.39370078740157483" bottom="0.3937007874015748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409"/>
  <sheetViews>
    <sheetView zoomScaleNormal="100" workbookViewId="0">
      <selection activeCell="B3" sqref="B3"/>
    </sheetView>
  </sheetViews>
  <sheetFormatPr defaultRowHeight="15.75" x14ac:dyDescent="0.25"/>
  <cols>
    <col min="1" max="1" width="56" style="39" customWidth="1"/>
    <col min="2" max="2" width="31" style="39" customWidth="1"/>
    <col min="3" max="3" width="16.7109375" style="39" customWidth="1"/>
    <col min="4" max="16384" width="9.140625" style="39"/>
  </cols>
  <sheetData>
    <row r="2" spans="1:4" ht="129" customHeight="1" x14ac:dyDescent="0.25">
      <c r="B2" s="201" t="s">
        <v>594</v>
      </c>
      <c r="C2" s="201"/>
      <c r="D2" s="31"/>
    </row>
    <row r="4" spans="1:4" ht="57.75" customHeight="1" x14ac:dyDescent="0.25">
      <c r="A4" s="248" t="s">
        <v>513</v>
      </c>
      <c r="B4" s="248"/>
      <c r="C4" s="248"/>
    </row>
    <row r="5" spans="1:4" x14ac:dyDescent="0.25">
      <c r="A5" s="21"/>
      <c r="B5" s="21"/>
      <c r="C5" s="21"/>
    </row>
    <row r="6" spans="1:4" x14ac:dyDescent="0.25">
      <c r="C6" s="140" t="s">
        <v>0</v>
      </c>
    </row>
    <row r="7" spans="1:4" ht="29.25" customHeight="1" x14ac:dyDescent="0.25">
      <c r="A7" s="28" t="s">
        <v>1</v>
      </c>
      <c r="B7" s="28" t="s">
        <v>2</v>
      </c>
      <c r="C7" s="32" t="s">
        <v>3</v>
      </c>
    </row>
    <row r="8" spans="1:4" ht="33.75" customHeight="1" x14ac:dyDescent="0.25">
      <c r="A8" s="19" t="s">
        <v>543</v>
      </c>
      <c r="B8" s="22" t="s">
        <v>4</v>
      </c>
      <c r="C8" s="23">
        <f>SUM(C9,C14,C20)</f>
        <v>4000</v>
      </c>
      <c r="D8" s="30"/>
    </row>
    <row r="9" spans="1:4" ht="30.75" customHeight="1" x14ac:dyDescent="0.25">
      <c r="A9" s="19" t="s">
        <v>5</v>
      </c>
      <c r="B9" s="22" t="s">
        <v>6</v>
      </c>
      <c r="C9" s="23">
        <f>SUM(C10,C12)</f>
        <v>4000</v>
      </c>
      <c r="D9" s="30"/>
    </row>
    <row r="10" spans="1:4" ht="33.75" customHeight="1" x14ac:dyDescent="0.25">
      <c r="A10" s="24" t="s">
        <v>7</v>
      </c>
      <c r="B10" s="25" t="s">
        <v>8</v>
      </c>
      <c r="C10" s="26">
        <f t="shared" ref="C10" si="0">C11</f>
        <v>4000</v>
      </c>
      <c r="D10" s="33"/>
    </row>
    <row r="11" spans="1:4" ht="32.1" customHeight="1" x14ac:dyDescent="0.25">
      <c r="A11" s="27" t="s">
        <v>9</v>
      </c>
      <c r="B11" s="28" t="s">
        <v>10</v>
      </c>
      <c r="C11" s="29">
        <v>4000</v>
      </c>
      <c r="D11" s="30"/>
    </row>
    <row r="12" spans="1:4" ht="32.1" customHeight="1" x14ac:dyDescent="0.25">
      <c r="A12" s="27" t="s">
        <v>11</v>
      </c>
      <c r="B12" s="28" t="s">
        <v>12</v>
      </c>
      <c r="C12" s="29">
        <f>C13</f>
        <v>0</v>
      </c>
      <c r="D12" s="30"/>
    </row>
    <row r="13" spans="1:4" ht="32.1" customHeight="1" x14ac:dyDescent="0.25">
      <c r="A13" s="27" t="s">
        <v>13</v>
      </c>
      <c r="B13" s="28" t="s">
        <v>14</v>
      </c>
      <c r="C13" s="29">
        <v>0</v>
      </c>
      <c r="D13" s="30"/>
    </row>
    <row r="14" spans="1:4" ht="32.25" customHeight="1" x14ac:dyDescent="0.25">
      <c r="A14" s="19" t="s">
        <v>15</v>
      </c>
      <c r="B14" s="22" t="s">
        <v>16</v>
      </c>
      <c r="C14" s="23">
        <f>C15</f>
        <v>0</v>
      </c>
      <c r="D14" s="30"/>
    </row>
    <row r="15" spans="1:4" ht="51" customHeight="1" x14ac:dyDescent="0.25">
      <c r="A15" s="24" t="s">
        <v>541</v>
      </c>
      <c r="B15" s="25" t="s">
        <v>542</v>
      </c>
      <c r="C15" s="26">
        <f>SUM(C16,C18)</f>
        <v>0</v>
      </c>
      <c r="D15" s="30"/>
    </row>
    <row r="16" spans="1:4" ht="32.1" customHeight="1" x14ac:dyDescent="0.25">
      <c r="A16" s="24" t="s">
        <v>17</v>
      </c>
      <c r="B16" s="25" t="s">
        <v>18</v>
      </c>
      <c r="C16" s="26">
        <f>C17</f>
        <v>0</v>
      </c>
      <c r="D16" s="30"/>
    </row>
    <row r="17" spans="1:4" ht="32.1" customHeight="1" x14ac:dyDescent="0.25">
      <c r="A17" s="27" t="s">
        <v>19</v>
      </c>
      <c r="B17" s="28" t="s">
        <v>20</v>
      </c>
      <c r="C17" s="29">
        <v>0</v>
      </c>
      <c r="D17" s="30"/>
    </row>
    <row r="18" spans="1:4" ht="32.1" customHeight="1" x14ac:dyDescent="0.25">
      <c r="A18" s="27" t="s">
        <v>21</v>
      </c>
      <c r="B18" s="28" t="s">
        <v>22</v>
      </c>
      <c r="C18" s="29">
        <f>C19</f>
        <v>0</v>
      </c>
      <c r="D18" s="30"/>
    </row>
    <row r="19" spans="1:4" ht="32.1" customHeight="1" x14ac:dyDescent="0.25">
      <c r="A19" s="27" t="s">
        <v>23</v>
      </c>
      <c r="B19" s="28" t="s">
        <v>24</v>
      </c>
      <c r="C19" s="29">
        <v>0</v>
      </c>
      <c r="D19" s="30"/>
    </row>
    <row r="20" spans="1:4" ht="32.25" customHeight="1" x14ac:dyDescent="0.25">
      <c r="A20" s="19" t="s">
        <v>25</v>
      </c>
      <c r="B20" s="22" t="s">
        <v>26</v>
      </c>
      <c r="C20" s="23">
        <f>SUM(C21,C25)</f>
        <v>0</v>
      </c>
      <c r="D20" s="30"/>
    </row>
    <row r="21" spans="1:4" ht="21.95" customHeight="1" x14ac:dyDescent="0.25">
      <c r="A21" s="24" t="s">
        <v>27</v>
      </c>
      <c r="B21" s="25" t="s">
        <v>28</v>
      </c>
      <c r="C21" s="26">
        <f>C22</f>
        <v>-352946.6</v>
      </c>
      <c r="D21" s="33"/>
    </row>
    <row r="22" spans="1:4" ht="21.95" customHeight="1" x14ac:dyDescent="0.25">
      <c r="A22" s="24" t="s">
        <v>29</v>
      </c>
      <c r="B22" s="25" t="s">
        <v>30</v>
      </c>
      <c r="C22" s="26">
        <f>C23</f>
        <v>-352946.6</v>
      </c>
      <c r="D22" s="33"/>
    </row>
    <row r="23" spans="1:4" ht="33" customHeight="1" x14ac:dyDescent="0.25">
      <c r="A23" s="24" t="s">
        <v>31</v>
      </c>
      <c r="B23" s="25" t="s">
        <v>32</v>
      </c>
      <c r="C23" s="26">
        <f>C24</f>
        <v>-352946.6</v>
      </c>
      <c r="D23" s="33"/>
    </row>
    <row r="24" spans="1:4" ht="31.5" customHeight="1" x14ac:dyDescent="0.25">
      <c r="A24" s="27" t="s">
        <v>33</v>
      </c>
      <c r="B24" s="28" t="s">
        <v>34</v>
      </c>
      <c r="C24" s="29">
        <v>-352946.6</v>
      </c>
      <c r="D24" s="30"/>
    </row>
    <row r="25" spans="1:4" ht="21.95" customHeight="1" x14ac:dyDescent="0.25">
      <c r="A25" s="24" t="s">
        <v>35</v>
      </c>
      <c r="B25" s="25" t="s">
        <v>36</v>
      </c>
      <c r="C25" s="29">
        <f>C26</f>
        <v>352946.6</v>
      </c>
      <c r="D25" s="30"/>
    </row>
    <row r="26" spans="1:4" ht="21.95" customHeight="1" x14ac:dyDescent="0.25">
      <c r="A26" s="24" t="s">
        <v>37</v>
      </c>
      <c r="B26" s="25" t="s">
        <v>38</v>
      </c>
      <c r="C26" s="29">
        <f>C27</f>
        <v>352946.6</v>
      </c>
      <c r="D26" s="30"/>
    </row>
    <row r="27" spans="1:4" ht="30" customHeight="1" x14ac:dyDescent="0.25">
      <c r="A27" s="24" t="s">
        <v>39</v>
      </c>
      <c r="B27" s="25" t="s">
        <v>40</v>
      </c>
      <c r="C27" s="29">
        <f>C28</f>
        <v>352946.6</v>
      </c>
      <c r="D27" s="30"/>
    </row>
    <row r="28" spans="1:4" ht="33.75" customHeight="1" x14ac:dyDescent="0.25">
      <c r="A28" s="27" t="s">
        <v>41</v>
      </c>
      <c r="B28" s="28" t="s">
        <v>42</v>
      </c>
      <c r="C28" s="29">
        <v>352946.6</v>
      </c>
      <c r="D28" s="30"/>
    </row>
    <row r="30" spans="1:4" x14ac:dyDescent="0.25">
      <c r="D30" s="8"/>
    </row>
    <row r="31" spans="1:4" x14ac:dyDescent="0.25">
      <c r="D31" s="8"/>
    </row>
    <row r="32" spans="1:4" x14ac:dyDescent="0.25">
      <c r="D32" s="8"/>
    </row>
    <row r="409" spans="1:1" x14ac:dyDescent="0.25">
      <c r="A409" s="87"/>
    </row>
  </sheetData>
  <mergeCells count="2">
    <mergeCell ref="A4:C4"/>
    <mergeCell ref="B2:C2"/>
  </mergeCells>
  <pageMargins left="0.98425196850393704" right="0.39370078740157483" top="0.39370078740157483" bottom="0.3937007874015748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410"/>
  <sheetViews>
    <sheetView tabSelected="1" zoomScaleNormal="100" workbookViewId="0">
      <selection activeCell="D30" sqref="D30"/>
    </sheetView>
  </sheetViews>
  <sheetFormatPr defaultRowHeight="15.75" x14ac:dyDescent="0.25"/>
  <cols>
    <col min="1" max="1" width="53" style="39" customWidth="1"/>
    <col min="2" max="2" width="31" style="39" customWidth="1"/>
    <col min="3" max="3" width="21.28515625" style="39" customWidth="1"/>
    <col min="4" max="4" width="19.7109375" style="39" customWidth="1"/>
    <col min="5" max="16384" width="9.140625" style="39"/>
  </cols>
  <sheetData>
    <row r="2" spans="1:5" ht="129" customHeight="1" x14ac:dyDescent="0.25">
      <c r="B2" s="138"/>
      <c r="C2" s="201" t="s">
        <v>593</v>
      </c>
      <c r="D2" s="201"/>
      <c r="E2" s="31"/>
    </row>
    <row r="4" spans="1:5" ht="57.75" customHeight="1" x14ac:dyDescent="0.25">
      <c r="A4" s="248" t="s">
        <v>497</v>
      </c>
      <c r="B4" s="248"/>
      <c r="C4" s="248"/>
      <c r="D4" s="248"/>
    </row>
    <row r="5" spans="1:5" x14ac:dyDescent="0.25">
      <c r="A5" s="21"/>
      <c r="B5" s="21"/>
      <c r="C5" s="21"/>
      <c r="D5" s="21"/>
    </row>
    <row r="6" spans="1:5" x14ac:dyDescent="0.25">
      <c r="B6" s="39" t="s">
        <v>496</v>
      </c>
      <c r="C6" s="242" t="s">
        <v>0</v>
      </c>
      <c r="D6" s="242"/>
    </row>
    <row r="7" spans="1:5" ht="20.25" customHeight="1" x14ac:dyDescent="0.25">
      <c r="A7" s="251" t="s">
        <v>1</v>
      </c>
      <c r="B7" s="251" t="s">
        <v>2</v>
      </c>
      <c r="C7" s="249" t="s">
        <v>3</v>
      </c>
      <c r="D7" s="250"/>
    </row>
    <row r="8" spans="1:5" ht="19.5" customHeight="1" x14ac:dyDescent="0.25">
      <c r="A8" s="252"/>
      <c r="B8" s="252"/>
      <c r="C8" s="136" t="s">
        <v>489</v>
      </c>
      <c r="D8" s="136" t="s">
        <v>490</v>
      </c>
    </row>
    <row r="9" spans="1:5" ht="33.75" customHeight="1" x14ac:dyDescent="0.25">
      <c r="A9" s="19" t="s">
        <v>543</v>
      </c>
      <c r="B9" s="22" t="s">
        <v>4</v>
      </c>
      <c r="C9" s="23">
        <f t="shared" ref="C9:D9" si="0">SUM(C10,C15,C21)</f>
        <v>0</v>
      </c>
      <c r="D9" s="23">
        <f t="shared" si="0"/>
        <v>0</v>
      </c>
      <c r="E9" s="30"/>
    </row>
    <row r="10" spans="1:5" ht="30.75" customHeight="1" x14ac:dyDescent="0.25">
      <c r="A10" s="19" t="s">
        <v>5</v>
      </c>
      <c r="B10" s="22" t="s">
        <v>6</v>
      </c>
      <c r="C10" s="23">
        <f t="shared" ref="C10:D10" si="1">SUM(C11,C13)</f>
        <v>0</v>
      </c>
      <c r="D10" s="23">
        <f t="shared" si="1"/>
        <v>0</v>
      </c>
      <c r="E10" s="30"/>
    </row>
    <row r="11" spans="1:5" ht="33.75" customHeight="1" x14ac:dyDescent="0.25">
      <c r="A11" s="24" t="s">
        <v>7</v>
      </c>
      <c r="B11" s="25" t="s">
        <v>8</v>
      </c>
      <c r="C11" s="26">
        <f t="shared" ref="C11:D11" si="2">C12</f>
        <v>4000</v>
      </c>
      <c r="D11" s="26">
        <f t="shared" si="2"/>
        <v>4000</v>
      </c>
      <c r="E11" s="33"/>
    </row>
    <row r="12" spans="1:5" ht="47.25" customHeight="1" x14ac:dyDescent="0.25">
      <c r="A12" s="27" t="s">
        <v>9</v>
      </c>
      <c r="B12" s="28" t="s">
        <v>10</v>
      </c>
      <c r="C12" s="29">
        <v>4000</v>
      </c>
      <c r="D12" s="29">
        <v>4000</v>
      </c>
      <c r="E12" s="30"/>
    </row>
    <row r="13" spans="1:5" ht="31.5" customHeight="1" x14ac:dyDescent="0.25">
      <c r="A13" s="27" t="s">
        <v>11</v>
      </c>
      <c r="B13" s="28" t="s">
        <v>12</v>
      </c>
      <c r="C13" s="29">
        <f t="shared" ref="C13:D13" si="3">C14</f>
        <v>-4000</v>
      </c>
      <c r="D13" s="29">
        <f t="shared" si="3"/>
        <v>-4000</v>
      </c>
      <c r="E13" s="30"/>
    </row>
    <row r="14" spans="1:5" ht="46.5" customHeight="1" x14ac:dyDescent="0.25">
      <c r="A14" s="27" t="s">
        <v>13</v>
      </c>
      <c r="B14" s="28" t="s">
        <v>14</v>
      </c>
      <c r="C14" s="29">
        <v>-4000</v>
      </c>
      <c r="D14" s="29">
        <v>-4000</v>
      </c>
      <c r="E14" s="30"/>
    </row>
    <row r="15" spans="1:5" ht="32.25" customHeight="1" x14ac:dyDescent="0.25">
      <c r="A15" s="19" t="s">
        <v>15</v>
      </c>
      <c r="B15" s="22" t="s">
        <v>16</v>
      </c>
      <c r="C15" s="23">
        <f>C16</f>
        <v>0</v>
      </c>
      <c r="D15" s="23">
        <f>D16</f>
        <v>0</v>
      </c>
      <c r="E15" s="30"/>
    </row>
    <row r="16" spans="1:5" ht="47.25" customHeight="1" x14ac:dyDescent="0.25">
      <c r="A16" s="24" t="s">
        <v>541</v>
      </c>
      <c r="B16" s="25" t="s">
        <v>542</v>
      </c>
      <c r="C16" s="23">
        <f>SUM(C17,C19)</f>
        <v>0</v>
      </c>
      <c r="D16" s="23">
        <f>SUM(D17,D19)</f>
        <v>0</v>
      </c>
      <c r="E16" s="30"/>
    </row>
    <row r="17" spans="1:5" ht="44.25" customHeight="1" x14ac:dyDescent="0.25">
      <c r="A17" s="24" t="s">
        <v>17</v>
      </c>
      <c r="B17" s="25" t="s">
        <v>18</v>
      </c>
      <c r="C17" s="26">
        <f t="shared" ref="C17:D17" si="4">C18</f>
        <v>0</v>
      </c>
      <c r="D17" s="26">
        <f t="shared" si="4"/>
        <v>0</v>
      </c>
      <c r="E17" s="30"/>
    </row>
    <row r="18" spans="1:5" ht="63" customHeight="1" x14ac:dyDescent="0.25">
      <c r="A18" s="27" t="s">
        <v>19</v>
      </c>
      <c r="B18" s="28" t="s">
        <v>20</v>
      </c>
      <c r="C18" s="29">
        <v>0</v>
      </c>
      <c r="D18" s="29">
        <v>0</v>
      </c>
      <c r="E18" s="30"/>
    </row>
    <row r="19" spans="1:5" ht="47.25" customHeight="1" x14ac:dyDescent="0.25">
      <c r="A19" s="27" t="s">
        <v>21</v>
      </c>
      <c r="B19" s="28" t="s">
        <v>22</v>
      </c>
      <c r="C19" s="29">
        <f t="shared" ref="C19:D19" si="5">C20</f>
        <v>0</v>
      </c>
      <c r="D19" s="29">
        <f t="shared" si="5"/>
        <v>0</v>
      </c>
      <c r="E19" s="30"/>
    </row>
    <row r="20" spans="1:5" ht="60" customHeight="1" x14ac:dyDescent="0.25">
      <c r="A20" s="27" t="s">
        <v>23</v>
      </c>
      <c r="B20" s="28" t="s">
        <v>24</v>
      </c>
      <c r="C20" s="29">
        <v>0</v>
      </c>
      <c r="D20" s="29">
        <v>0</v>
      </c>
      <c r="E20" s="30"/>
    </row>
    <row r="21" spans="1:5" ht="32.25" customHeight="1" x14ac:dyDescent="0.25">
      <c r="A21" s="19" t="s">
        <v>25</v>
      </c>
      <c r="B21" s="22" t="s">
        <v>26</v>
      </c>
      <c r="C21" s="23">
        <f t="shared" ref="C21:D21" si="6">SUM(C22,C26)</f>
        <v>0</v>
      </c>
      <c r="D21" s="23">
        <f t="shared" si="6"/>
        <v>0</v>
      </c>
      <c r="E21" s="30"/>
    </row>
    <row r="22" spans="1:5" ht="21.95" customHeight="1" x14ac:dyDescent="0.25">
      <c r="A22" s="24" t="s">
        <v>27</v>
      </c>
      <c r="B22" s="25" t="s">
        <v>28</v>
      </c>
      <c r="C22" s="26">
        <f t="shared" ref="C22:D24" si="7">C23</f>
        <v>-328867.09999999998</v>
      </c>
      <c r="D22" s="26">
        <f t="shared" si="7"/>
        <v>-247301.6</v>
      </c>
      <c r="E22" s="33"/>
    </row>
    <row r="23" spans="1:5" ht="21.95" customHeight="1" x14ac:dyDescent="0.25">
      <c r="A23" s="24" t="s">
        <v>29</v>
      </c>
      <c r="B23" s="25" t="s">
        <v>30</v>
      </c>
      <c r="C23" s="26">
        <f t="shared" si="7"/>
        <v>-328867.09999999998</v>
      </c>
      <c r="D23" s="26">
        <f t="shared" si="7"/>
        <v>-247301.6</v>
      </c>
      <c r="E23" s="33"/>
    </row>
    <row r="24" spans="1:5" ht="33" customHeight="1" x14ac:dyDescent="0.25">
      <c r="A24" s="24" t="s">
        <v>31</v>
      </c>
      <c r="B24" s="25" t="s">
        <v>32</v>
      </c>
      <c r="C24" s="26">
        <f t="shared" si="7"/>
        <v>-328867.09999999998</v>
      </c>
      <c r="D24" s="26">
        <f t="shared" si="7"/>
        <v>-247301.6</v>
      </c>
      <c r="E24" s="33"/>
    </row>
    <row r="25" spans="1:5" ht="31.5" customHeight="1" x14ac:dyDescent="0.25">
      <c r="A25" s="27" t="s">
        <v>33</v>
      </c>
      <c r="B25" s="28" t="s">
        <v>34</v>
      </c>
      <c r="C25" s="29">
        <v>-328867.09999999998</v>
      </c>
      <c r="D25" s="29">
        <v>-247301.6</v>
      </c>
      <c r="E25" s="30"/>
    </row>
    <row r="26" spans="1:5" ht="21.95" customHeight="1" x14ac:dyDescent="0.25">
      <c r="A26" s="24" t="s">
        <v>35</v>
      </c>
      <c r="B26" s="25" t="s">
        <v>36</v>
      </c>
      <c r="C26" s="29">
        <f t="shared" ref="C26:D28" si="8">C27</f>
        <v>328867.09999999998</v>
      </c>
      <c r="D26" s="29">
        <f t="shared" si="8"/>
        <v>247301.6</v>
      </c>
      <c r="E26" s="30"/>
    </row>
    <row r="27" spans="1:5" ht="21.95" customHeight="1" x14ac:dyDescent="0.25">
      <c r="A27" s="24" t="s">
        <v>37</v>
      </c>
      <c r="B27" s="25" t="s">
        <v>38</v>
      </c>
      <c r="C27" s="29">
        <f t="shared" si="8"/>
        <v>328867.09999999998</v>
      </c>
      <c r="D27" s="29">
        <f t="shared" si="8"/>
        <v>247301.6</v>
      </c>
      <c r="E27" s="30"/>
    </row>
    <row r="28" spans="1:5" ht="30" customHeight="1" x14ac:dyDescent="0.25">
      <c r="A28" s="24" t="s">
        <v>39</v>
      </c>
      <c r="B28" s="25" t="s">
        <v>40</v>
      </c>
      <c r="C28" s="29">
        <f t="shared" si="8"/>
        <v>328867.09999999998</v>
      </c>
      <c r="D28" s="29">
        <f t="shared" si="8"/>
        <v>247301.6</v>
      </c>
      <c r="E28" s="30"/>
    </row>
    <row r="29" spans="1:5" ht="33.75" customHeight="1" x14ac:dyDescent="0.25">
      <c r="A29" s="27" t="s">
        <v>41</v>
      </c>
      <c r="B29" s="28" t="s">
        <v>42</v>
      </c>
      <c r="C29" s="29">
        <v>328867.09999999998</v>
      </c>
      <c r="D29" s="29">
        <v>247301.6</v>
      </c>
      <c r="E29" s="30"/>
    </row>
    <row r="31" spans="1:5" x14ac:dyDescent="0.25">
      <c r="E31" s="8"/>
    </row>
    <row r="32" spans="1:5" x14ac:dyDescent="0.25">
      <c r="E32" s="8"/>
    </row>
    <row r="33" spans="5:5" x14ac:dyDescent="0.25">
      <c r="E33" s="8"/>
    </row>
    <row r="410" spans="1:1" x14ac:dyDescent="0.25">
      <c r="A410" s="87"/>
    </row>
  </sheetData>
  <mergeCells count="6">
    <mergeCell ref="A4:D4"/>
    <mergeCell ref="C6:D6"/>
    <mergeCell ref="C2:D2"/>
    <mergeCell ref="C7:D7"/>
    <mergeCell ref="A7:A8"/>
    <mergeCell ref="B7:B8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C3" sqref="C3"/>
    </sheetView>
  </sheetViews>
  <sheetFormatPr defaultRowHeight="15.75" x14ac:dyDescent="0.25"/>
  <cols>
    <col min="1" max="1" width="81.7109375" style="34" customWidth="1"/>
    <col min="2" max="2" width="31.140625" style="34" customWidth="1"/>
    <col min="3" max="3" width="20.7109375" style="34" customWidth="1"/>
    <col min="4" max="4" width="19.85546875" style="34" customWidth="1"/>
    <col min="5" max="16384" width="9.140625" style="34"/>
  </cols>
  <sheetData>
    <row r="1" spans="1:9" x14ac:dyDescent="0.25">
      <c r="C1" s="54"/>
      <c r="D1" s="54"/>
    </row>
    <row r="2" spans="1:9" ht="144" customHeight="1" x14ac:dyDescent="0.25">
      <c r="C2" s="201" t="s">
        <v>605</v>
      </c>
      <c r="D2" s="201"/>
    </row>
    <row r="3" spans="1:9" x14ac:dyDescent="0.25">
      <c r="A3" s="55"/>
      <c r="B3" s="55"/>
      <c r="C3" s="55"/>
      <c r="D3" s="55"/>
      <c r="E3" s="6"/>
      <c r="F3" s="6"/>
      <c r="G3" s="6"/>
      <c r="H3" s="6"/>
      <c r="I3" s="6"/>
    </row>
    <row r="4" spans="1:9" ht="36" customHeight="1" x14ac:dyDescent="0.25">
      <c r="A4" s="200" t="s">
        <v>493</v>
      </c>
      <c r="B4" s="200"/>
      <c r="C4" s="200"/>
      <c r="D4" s="200"/>
      <c r="E4" s="6"/>
      <c r="F4" s="6"/>
      <c r="G4" s="6"/>
      <c r="H4" s="6"/>
      <c r="I4" s="6"/>
    </row>
    <row r="5" spans="1:9" x14ac:dyDescent="0.25">
      <c r="A5" s="2"/>
      <c r="B5" s="2"/>
      <c r="C5" s="2"/>
      <c r="D5" s="2"/>
      <c r="E5" s="3"/>
      <c r="F5" s="3"/>
      <c r="G5" s="3"/>
      <c r="H5" s="3"/>
      <c r="I5" s="3"/>
    </row>
    <row r="6" spans="1:9" x14ac:dyDescent="0.25">
      <c r="A6" s="4"/>
      <c r="B6" s="4"/>
      <c r="C6" s="202" t="s">
        <v>0</v>
      </c>
      <c r="D6" s="202"/>
      <c r="E6" s="6"/>
      <c r="F6" s="6"/>
      <c r="G6" s="6"/>
      <c r="H6" s="6"/>
      <c r="I6" s="6"/>
    </row>
    <row r="7" spans="1:9" ht="21.75" customHeight="1" x14ac:dyDescent="0.25">
      <c r="A7" s="198" t="s">
        <v>163</v>
      </c>
      <c r="B7" s="198" t="s">
        <v>43</v>
      </c>
      <c r="C7" s="203" t="s">
        <v>3</v>
      </c>
      <c r="D7" s="203"/>
      <c r="E7" s="6"/>
      <c r="F7" s="6"/>
      <c r="G7" s="6"/>
      <c r="H7" s="6"/>
      <c r="I7" s="6"/>
    </row>
    <row r="8" spans="1:9" ht="29.25" customHeight="1" x14ac:dyDescent="0.25">
      <c r="A8" s="199"/>
      <c r="B8" s="199"/>
      <c r="C8" s="139" t="s">
        <v>489</v>
      </c>
      <c r="D8" s="139" t="s">
        <v>490</v>
      </c>
      <c r="E8" s="6"/>
      <c r="F8" s="6"/>
      <c r="G8" s="6"/>
      <c r="H8" s="6"/>
      <c r="I8" s="6"/>
    </row>
    <row r="9" spans="1:9" ht="21.95" customHeight="1" x14ac:dyDescent="0.25">
      <c r="A9" s="57" t="s">
        <v>164</v>
      </c>
      <c r="B9" s="58" t="s">
        <v>165</v>
      </c>
      <c r="C9" s="59">
        <f>C10+C12+C14+C17+C20+C23+C26+C28</f>
        <v>191378.49999999997</v>
      </c>
      <c r="D9" s="59">
        <f>D10+D12+D14+D17+D20+D23+D26+D28</f>
        <v>193758.70000000004</v>
      </c>
    </row>
    <row r="10" spans="1:9" s="63" customFormat="1" ht="21.95" customHeight="1" x14ac:dyDescent="0.25">
      <c r="A10" s="60" t="s">
        <v>166</v>
      </c>
      <c r="B10" s="61" t="s">
        <v>167</v>
      </c>
      <c r="C10" s="62">
        <f t="shared" ref="C10:D10" si="0">C11</f>
        <v>79534</v>
      </c>
      <c r="D10" s="62">
        <f t="shared" si="0"/>
        <v>81666</v>
      </c>
    </row>
    <row r="11" spans="1:9" ht="21.95" customHeight="1" x14ac:dyDescent="0.25">
      <c r="A11" s="64" t="s">
        <v>168</v>
      </c>
      <c r="B11" s="65" t="s">
        <v>169</v>
      </c>
      <c r="C11" s="66">
        <v>79534</v>
      </c>
      <c r="D11" s="66">
        <v>81666</v>
      </c>
    </row>
    <row r="12" spans="1:9" s="63" customFormat="1" ht="31.5" x14ac:dyDescent="0.25">
      <c r="A12" s="85" t="s">
        <v>491</v>
      </c>
      <c r="B12" s="61" t="s">
        <v>170</v>
      </c>
      <c r="C12" s="62">
        <f t="shared" ref="C12:D12" si="1">C13</f>
        <v>4233.3</v>
      </c>
      <c r="D12" s="62">
        <f t="shared" si="1"/>
        <v>4437.2</v>
      </c>
    </row>
    <row r="13" spans="1:9" ht="31.5" customHeight="1" x14ac:dyDescent="0.25">
      <c r="A13" s="64" t="s">
        <v>213</v>
      </c>
      <c r="B13" s="67" t="s">
        <v>171</v>
      </c>
      <c r="C13" s="66">
        <v>4233.3</v>
      </c>
      <c r="D13" s="66">
        <v>4437.2</v>
      </c>
    </row>
    <row r="14" spans="1:9" s="63" customFormat="1" ht="21.95" customHeight="1" x14ac:dyDescent="0.25">
      <c r="A14" s="60" t="s">
        <v>172</v>
      </c>
      <c r="B14" s="61" t="s">
        <v>173</v>
      </c>
      <c r="C14" s="62">
        <f t="shared" ref="C14:D14" si="2">C15+C16</f>
        <v>73700</v>
      </c>
      <c r="D14" s="62">
        <f t="shared" si="2"/>
        <v>73700</v>
      </c>
    </row>
    <row r="15" spans="1:9" ht="21.95" customHeight="1" x14ac:dyDescent="0.25">
      <c r="A15" s="64" t="s">
        <v>174</v>
      </c>
      <c r="B15" s="67" t="s">
        <v>175</v>
      </c>
      <c r="C15" s="66">
        <v>3000</v>
      </c>
      <c r="D15" s="66">
        <v>3000</v>
      </c>
    </row>
    <row r="16" spans="1:9" ht="21.95" customHeight="1" x14ac:dyDescent="0.25">
      <c r="A16" s="64" t="s">
        <v>176</v>
      </c>
      <c r="B16" s="67" t="s">
        <v>177</v>
      </c>
      <c r="C16" s="66">
        <v>70700</v>
      </c>
      <c r="D16" s="66">
        <v>70700</v>
      </c>
    </row>
    <row r="17" spans="1:4" s="63" customFormat="1" ht="36.75" customHeight="1" x14ac:dyDescent="0.25">
      <c r="A17" s="60" t="s">
        <v>578</v>
      </c>
      <c r="B17" s="61" t="s">
        <v>178</v>
      </c>
      <c r="C17" s="62">
        <f t="shared" ref="C17:D17" si="3">C18+C19</f>
        <v>27430.9</v>
      </c>
      <c r="D17" s="62">
        <f t="shared" si="3"/>
        <v>27548.2</v>
      </c>
    </row>
    <row r="18" spans="1:4" ht="78.75" customHeight="1" x14ac:dyDescent="0.25">
      <c r="A18" s="68" t="s">
        <v>179</v>
      </c>
      <c r="B18" s="67" t="s">
        <v>180</v>
      </c>
      <c r="C18" s="66">
        <v>24958</v>
      </c>
      <c r="D18" s="66">
        <v>25120.7</v>
      </c>
    </row>
    <row r="19" spans="1:4" ht="66" customHeight="1" x14ac:dyDescent="0.25">
      <c r="A19" s="69" t="s">
        <v>181</v>
      </c>
      <c r="B19" s="67" t="s">
        <v>182</v>
      </c>
      <c r="C19" s="66">
        <v>2472.9</v>
      </c>
      <c r="D19" s="66">
        <v>2427.5</v>
      </c>
    </row>
    <row r="20" spans="1:4" s="63" customFormat="1" ht="33" customHeight="1" x14ac:dyDescent="0.25">
      <c r="A20" s="60" t="s">
        <v>349</v>
      </c>
      <c r="B20" s="70" t="s">
        <v>183</v>
      </c>
      <c r="C20" s="71">
        <f t="shared" ref="C20:D20" si="4">C21+C22</f>
        <v>6326.7</v>
      </c>
      <c r="D20" s="71">
        <f t="shared" si="4"/>
        <v>6326.7</v>
      </c>
    </row>
    <row r="21" spans="1:4" s="107" customFormat="1" ht="21.95" customHeight="1" x14ac:dyDescent="0.25">
      <c r="A21" s="72" t="s">
        <v>380</v>
      </c>
      <c r="B21" s="73" t="s">
        <v>381</v>
      </c>
      <c r="C21" s="74">
        <v>6326.7</v>
      </c>
      <c r="D21" s="74">
        <v>6326.7</v>
      </c>
    </row>
    <row r="22" spans="1:4" ht="21.95" customHeight="1" x14ac:dyDescent="0.25">
      <c r="A22" s="72" t="s">
        <v>184</v>
      </c>
      <c r="B22" s="73" t="s">
        <v>185</v>
      </c>
      <c r="C22" s="74">
        <v>0</v>
      </c>
      <c r="D22" s="74">
        <v>0</v>
      </c>
    </row>
    <row r="23" spans="1:4" s="63" customFormat="1" ht="30.75" customHeight="1" x14ac:dyDescent="0.25">
      <c r="A23" s="60" t="s">
        <v>186</v>
      </c>
      <c r="B23" s="70" t="s">
        <v>187</v>
      </c>
      <c r="C23" s="71">
        <f t="shared" ref="C23:D23" si="5">C24+C25</f>
        <v>40.299999999999997</v>
      </c>
      <c r="D23" s="71">
        <f t="shared" si="5"/>
        <v>0</v>
      </c>
    </row>
    <row r="24" spans="1:4" ht="67.5" customHeight="1" x14ac:dyDescent="0.25">
      <c r="A24" s="68" t="s">
        <v>577</v>
      </c>
      <c r="B24" s="67" t="s">
        <v>188</v>
      </c>
      <c r="C24" s="66">
        <v>40.299999999999997</v>
      </c>
      <c r="D24" s="66">
        <v>0</v>
      </c>
    </row>
    <row r="25" spans="1:4" ht="30" customHeight="1" x14ac:dyDescent="0.25">
      <c r="A25" s="68" t="s">
        <v>189</v>
      </c>
      <c r="B25" s="67" t="s">
        <v>190</v>
      </c>
      <c r="C25" s="66">
        <v>0</v>
      </c>
      <c r="D25" s="66">
        <v>0</v>
      </c>
    </row>
    <row r="26" spans="1:4" s="63" customFormat="1" ht="21.95" customHeight="1" x14ac:dyDescent="0.25">
      <c r="A26" s="60" t="s">
        <v>191</v>
      </c>
      <c r="B26" s="70" t="s">
        <v>192</v>
      </c>
      <c r="C26" s="71">
        <f>C27</f>
        <v>0</v>
      </c>
      <c r="D26" s="71">
        <f>D27</f>
        <v>0</v>
      </c>
    </row>
    <row r="27" spans="1:4" s="107" customFormat="1" ht="96" customHeight="1" x14ac:dyDescent="0.25">
      <c r="A27" s="72" t="s">
        <v>576</v>
      </c>
      <c r="B27" s="114" t="s">
        <v>575</v>
      </c>
      <c r="C27" s="74">
        <v>0</v>
      </c>
      <c r="D27" s="74">
        <v>0</v>
      </c>
    </row>
    <row r="28" spans="1:4" s="63" customFormat="1" ht="21.95" customHeight="1" x14ac:dyDescent="0.25">
      <c r="A28" s="60" t="s">
        <v>193</v>
      </c>
      <c r="B28" s="70" t="s">
        <v>194</v>
      </c>
      <c r="C28" s="71">
        <f t="shared" ref="C28:D28" si="6">C29</f>
        <v>113.3</v>
      </c>
      <c r="D28" s="71">
        <f t="shared" si="6"/>
        <v>80.599999999999994</v>
      </c>
    </row>
    <row r="29" spans="1:4" ht="21.95" customHeight="1" x14ac:dyDescent="0.25">
      <c r="A29" s="75" t="s">
        <v>195</v>
      </c>
      <c r="B29" s="67" t="s">
        <v>196</v>
      </c>
      <c r="C29" s="66">
        <v>113.3</v>
      </c>
      <c r="D29" s="66">
        <v>80.599999999999994</v>
      </c>
    </row>
    <row r="30" spans="1:4" ht="21.95" customHeight="1" x14ac:dyDescent="0.25">
      <c r="A30" s="76" t="s">
        <v>197</v>
      </c>
      <c r="B30" s="58" t="s">
        <v>198</v>
      </c>
      <c r="C30" s="77">
        <f t="shared" ref="C30:D30" si="7">C31</f>
        <v>133488.6</v>
      </c>
      <c r="D30" s="77">
        <f t="shared" si="7"/>
        <v>49542.9</v>
      </c>
    </row>
    <row r="31" spans="1:4" s="63" customFormat="1" ht="31.5" x14ac:dyDescent="0.25">
      <c r="A31" s="93" t="s">
        <v>199</v>
      </c>
      <c r="B31" s="61" t="s">
        <v>200</v>
      </c>
      <c r="C31" s="71">
        <f t="shared" ref="C31:D31" si="8">C32+C37</f>
        <v>133488.6</v>
      </c>
      <c r="D31" s="71">
        <f t="shared" si="8"/>
        <v>49542.9</v>
      </c>
    </row>
    <row r="32" spans="1:4" s="63" customFormat="1" ht="30" customHeight="1" x14ac:dyDescent="0.25">
      <c r="A32" s="88" t="s">
        <v>356</v>
      </c>
      <c r="B32" s="89" t="s">
        <v>205</v>
      </c>
      <c r="C32" s="90">
        <f t="shared" ref="C32:D32" si="9">SUM(C33:C36)</f>
        <v>133304.20000000001</v>
      </c>
      <c r="D32" s="90">
        <f t="shared" si="9"/>
        <v>49358.5</v>
      </c>
    </row>
    <row r="33" spans="1:4" ht="95.25" hidden="1" customHeight="1" x14ac:dyDescent="0.25">
      <c r="A33" s="86" t="s">
        <v>399</v>
      </c>
      <c r="B33" s="78" t="s">
        <v>398</v>
      </c>
      <c r="C33" s="74">
        <v>0</v>
      </c>
      <c r="D33" s="74">
        <v>0</v>
      </c>
    </row>
    <row r="34" spans="1:4" ht="31.5" hidden="1" customHeight="1" x14ac:dyDescent="0.25">
      <c r="A34" s="86" t="s">
        <v>355</v>
      </c>
      <c r="B34" s="78" t="s">
        <v>348</v>
      </c>
      <c r="C34" s="74">
        <v>0</v>
      </c>
      <c r="D34" s="74">
        <v>0</v>
      </c>
    </row>
    <row r="35" spans="1:4" ht="33" hidden="1" customHeight="1" x14ac:dyDescent="0.25">
      <c r="A35" s="86" t="s">
        <v>354</v>
      </c>
      <c r="B35" s="78" t="s">
        <v>352</v>
      </c>
      <c r="C35" s="74">
        <v>0</v>
      </c>
      <c r="D35" s="74">
        <v>0</v>
      </c>
    </row>
    <row r="36" spans="1:4" ht="18.75" customHeight="1" x14ac:dyDescent="0.25">
      <c r="A36" s="79" t="s">
        <v>337</v>
      </c>
      <c r="B36" s="65" t="s">
        <v>338</v>
      </c>
      <c r="C36" s="74">
        <v>133304.20000000001</v>
      </c>
      <c r="D36" s="74">
        <v>49358.5</v>
      </c>
    </row>
    <row r="37" spans="1:4" s="63" customFormat="1" ht="19.5" customHeight="1" x14ac:dyDescent="0.25">
      <c r="A37" s="91" t="s">
        <v>201</v>
      </c>
      <c r="B37" s="89" t="s">
        <v>206</v>
      </c>
      <c r="C37" s="92">
        <f t="shared" ref="C37:D37" si="10">C38</f>
        <v>184.4</v>
      </c>
      <c r="D37" s="92">
        <f t="shared" si="10"/>
        <v>184.4</v>
      </c>
    </row>
    <row r="38" spans="1:4" ht="33.75" customHeight="1" x14ac:dyDescent="0.25">
      <c r="A38" s="81" t="s">
        <v>382</v>
      </c>
      <c r="B38" s="78" t="s">
        <v>207</v>
      </c>
      <c r="C38" s="80">
        <v>184.4</v>
      </c>
      <c r="D38" s="80">
        <v>184.4</v>
      </c>
    </row>
    <row r="39" spans="1:4" ht="21.95" customHeight="1" x14ac:dyDescent="0.25">
      <c r="A39" s="82" t="s">
        <v>202</v>
      </c>
      <c r="B39" s="83"/>
      <c r="C39" s="84">
        <f>C9+C30</f>
        <v>324867.09999999998</v>
      </c>
      <c r="D39" s="84">
        <f>D9+D30</f>
        <v>243301.60000000003</v>
      </c>
    </row>
  </sheetData>
  <mergeCells count="6">
    <mergeCell ref="C2:D2"/>
    <mergeCell ref="A4:D4"/>
    <mergeCell ref="C6:D6"/>
    <mergeCell ref="A7:A8"/>
    <mergeCell ref="B7:B8"/>
    <mergeCell ref="C7:D7"/>
  </mergeCells>
  <pageMargins left="0.98425196850393704" right="0.39370078740157483" top="0.39370078740157483" bottom="0.39370078740157483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51"/>
  <sheetViews>
    <sheetView workbookViewId="0">
      <selection activeCell="C3" sqref="C3"/>
    </sheetView>
  </sheetViews>
  <sheetFormatPr defaultRowHeight="15" x14ac:dyDescent="0.25"/>
  <cols>
    <col min="1" max="1" width="14" customWidth="1"/>
    <col min="2" max="2" width="20.5703125" customWidth="1"/>
    <col min="3" max="3" width="64" customWidth="1"/>
    <col min="4" max="4" width="5.5703125" customWidth="1"/>
  </cols>
  <sheetData>
    <row r="2" spans="1:3" ht="90.75" customHeight="1" x14ac:dyDescent="0.25">
      <c r="C2" s="119" t="s">
        <v>604</v>
      </c>
    </row>
    <row r="4" spans="1:3" ht="47.25" customHeight="1" x14ac:dyDescent="0.25">
      <c r="A4" s="204" t="s">
        <v>428</v>
      </c>
      <c r="B4" s="204"/>
      <c r="C4" s="204"/>
    </row>
    <row r="6" spans="1:3" ht="29.25" customHeight="1" x14ac:dyDescent="0.25">
      <c r="A6" s="205" t="s">
        <v>43</v>
      </c>
      <c r="B6" s="206"/>
      <c r="C6" s="207" t="s">
        <v>429</v>
      </c>
    </row>
    <row r="7" spans="1:3" ht="38.25" x14ac:dyDescent="0.25">
      <c r="A7" s="120" t="s">
        <v>430</v>
      </c>
      <c r="B7" s="120" t="s">
        <v>431</v>
      </c>
      <c r="C7" s="208"/>
    </row>
    <row r="8" spans="1:3" ht="34.5" customHeight="1" x14ac:dyDescent="0.25">
      <c r="A8" s="121">
        <v>903</v>
      </c>
      <c r="B8" s="122"/>
      <c r="C8" s="123" t="s">
        <v>432</v>
      </c>
    </row>
    <row r="9" spans="1:3" ht="54.75" customHeight="1" x14ac:dyDescent="0.25">
      <c r="A9" s="124">
        <v>903</v>
      </c>
      <c r="B9" s="120" t="s">
        <v>433</v>
      </c>
      <c r="C9" s="125" t="s">
        <v>434</v>
      </c>
    </row>
    <row r="10" spans="1:3" ht="56.25" customHeight="1" x14ac:dyDescent="0.25">
      <c r="A10" s="124">
        <v>903</v>
      </c>
      <c r="B10" s="120" t="s">
        <v>435</v>
      </c>
      <c r="C10" s="125" t="s">
        <v>436</v>
      </c>
    </row>
    <row r="11" spans="1:3" ht="56.25" customHeight="1" x14ac:dyDescent="0.25">
      <c r="A11" s="126">
        <v>903</v>
      </c>
      <c r="B11" s="120" t="s">
        <v>563</v>
      </c>
      <c r="C11" s="125" t="s">
        <v>564</v>
      </c>
    </row>
    <row r="12" spans="1:3" ht="26.25" customHeight="1" x14ac:dyDescent="0.25">
      <c r="A12" s="126">
        <v>903</v>
      </c>
      <c r="B12" s="120" t="s">
        <v>437</v>
      </c>
      <c r="C12" s="125" t="s">
        <v>438</v>
      </c>
    </row>
    <row r="13" spans="1:3" ht="82.5" customHeight="1" x14ac:dyDescent="0.25">
      <c r="A13" s="126">
        <v>903</v>
      </c>
      <c r="B13" s="120" t="s">
        <v>544</v>
      </c>
      <c r="C13" s="125" t="s">
        <v>545</v>
      </c>
    </row>
    <row r="14" spans="1:3" ht="67.5" customHeight="1" x14ac:dyDescent="0.25">
      <c r="A14" s="126">
        <v>903</v>
      </c>
      <c r="B14" s="120" t="s">
        <v>546</v>
      </c>
      <c r="C14" s="125" t="s">
        <v>547</v>
      </c>
    </row>
    <row r="15" spans="1:3" ht="37.5" customHeight="1" x14ac:dyDescent="0.25">
      <c r="A15" s="126">
        <v>903</v>
      </c>
      <c r="B15" s="120" t="s">
        <v>439</v>
      </c>
      <c r="C15" s="125" t="s">
        <v>440</v>
      </c>
    </row>
    <row r="16" spans="1:3" ht="27.75" customHeight="1" x14ac:dyDescent="0.25">
      <c r="A16" s="126">
        <v>903</v>
      </c>
      <c r="B16" s="120" t="s">
        <v>441</v>
      </c>
      <c r="C16" s="125" t="s">
        <v>442</v>
      </c>
    </row>
    <row r="17" spans="1:3" ht="52.5" customHeight="1" x14ac:dyDescent="0.25">
      <c r="A17" s="124">
        <v>903</v>
      </c>
      <c r="B17" s="120" t="s">
        <v>443</v>
      </c>
      <c r="C17" s="125" t="s">
        <v>444</v>
      </c>
    </row>
    <row r="18" spans="1:3" ht="28.5" customHeight="1" x14ac:dyDescent="0.25">
      <c r="A18" s="124">
        <v>903</v>
      </c>
      <c r="B18" s="120" t="s">
        <v>445</v>
      </c>
      <c r="C18" s="125" t="s">
        <v>446</v>
      </c>
    </row>
    <row r="19" spans="1:3" ht="29.25" customHeight="1" x14ac:dyDescent="0.25">
      <c r="A19" s="124">
        <v>903</v>
      </c>
      <c r="B19" s="120" t="s">
        <v>548</v>
      </c>
      <c r="C19" s="125" t="s">
        <v>549</v>
      </c>
    </row>
    <row r="20" spans="1:3" ht="21" customHeight="1" x14ac:dyDescent="0.25">
      <c r="A20" s="124">
        <v>903</v>
      </c>
      <c r="B20" s="120" t="s">
        <v>447</v>
      </c>
      <c r="C20" s="125" t="s">
        <v>448</v>
      </c>
    </row>
    <row r="21" spans="1:3" ht="24.75" customHeight="1" x14ac:dyDescent="0.25">
      <c r="A21" s="124">
        <v>903</v>
      </c>
      <c r="B21" s="120" t="s">
        <v>550</v>
      </c>
      <c r="C21" s="125" t="s">
        <v>551</v>
      </c>
    </row>
    <row r="22" spans="1:3" ht="69" customHeight="1" x14ac:dyDescent="0.25">
      <c r="A22" s="124">
        <v>903</v>
      </c>
      <c r="B22" s="120" t="s">
        <v>553</v>
      </c>
      <c r="C22" s="125" t="s">
        <v>552</v>
      </c>
    </row>
    <row r="23" spans="1:3" ht="54.75" customHeight="1" x14ac:dyDescent="0.25">
      <c r="A23" s="124">
        <v>903</v>
      </c>
      <c r="B23" s="120" t="s">
        <v>566</v>
      </c>
      <c r="C23" s="125" t="s">
        <v>565</v>
      </c>
    </row>
    <row r="24" spans="1:3" ht="63.75" customHeight="1" x14ac:dyDescent="0.25">
      <c r="A24" s="124">
        <v>903</v>
      </c>
      <c r="B24" s="120" t="s">
        <v>449</v>
      </c>
      <c r="C24" s="125" t="s">
        <v>450</v>
      </c>
    </row>
    <row r="25" spans="1:3" ht="63.75" customHeight="1" x14ac:dyDescent="0.25">
      <c r="A25" s="124">
        <v>903</v>
      </c>
      <c r="B25" s="120" t="s">
        <v>567</v>
      </c>
      <c r="C25" s="125" t="s">
        <v>568</v>
      </c>
    </row>
    <row r="26" spans="1:3" ht="63.75" customHeight="1" x14ac:dyDescent="0.25">
      <c r="A26" s="124">
        <v>903</v>
      </c>
      <c r="B26" s="120" t="s">
        <v>569</v>
      </c>
      <c r="C26" s="125" t="s">
        <v>570</v>
      </c>
    </row>
    <row r="27" spans="1:3" ht="63.75" customHeight="1" x14ac:dyDescent="0.25">
      <c r="A27" s="124">
        <v>903</v>
      </c>
      <c r="B27" s="120" t="s">
        <v>571</v>
      </c>
      <c r="C27" s="125" t="s">
        <v>572</v>
      </c>
    </row>
    <row r="28" spans="1:3" ht="40.5" customHeight="1" x14ac:dyDescent="0.25">
      <c r="A28" s="124">
        <v>903</v>
      </c>
      <c r="B28" s="120" t="s">
        <v>451</v>
      </c>
      <c r="C28" s="125" t="s">
        <v>452</v>
      </c>
    </row>
    <row r="29" spans="1:3" ht="43.5" customHeight="1" x14ac:dyDescent="0.25">
      <c r="A29" s="124">
        <v>903</v>
      </c>
      <c r="B29" s="120" t="s">
        <v>453</v>
      </c>
      <c r="C29" s="125" t="s">
        <v>454</v>
      </c>
    </row>
    <row r="30" spans="1:3" ht="52.5" customHeight="1" x14ac:dyDescent="0.25">
      <c r="A30" s="124">
        <v>903</v>
      </c>
      <c r="B30" s="120" t="s">
        <v>555</v>
      </c>
      <c r="C30" s="125" t="s">
        <v>556</v>
      </c>
    </row>
    <row r="31" spans="1:3" ht="43.5" customHeight="1" x14ac:dyDescent="0.25">
      <c r="A31" s="124">
        <v>903</v>
      </c>
      <c r="B31" s="120" t="s">
        <v>554</v>
      </c>
      <c r="C31" s="125" t="s">
        <v>557</v>
      </c>
    </row>
    <row r="32" spans="1:3" ht="30.75" customHeight="1" x14ac:dyDescent="0.25">
      <c r="A32" s="124">
        <v>903</v>
      </c>
      <c r="B32" s="120" t="s">
        <v>573</v>
      </c>
      <c r="C32" s="125" t="s">
        <v>574</v>
      </c>
    </row>
    <row r="33" spans="1:3" ht="51.75" customHeight="1" x14ac:dyDescent="0.25">
      <c r="A33" s="124">
        <v>903</v>
      </c>
      <c r="B33" s="120" t="s">
        <v>558</v>
      </c>
      <c r="C33" s="125" t="s">
        <v>559</v>
      </c>
    </row>
    <row r="34" spans="1:3" ht="56.25" customHeight="1" x14ac:dyDescent="0.25">
      <c r="A34" s="124">
        <v>903</v>
      </c>
      <c r="B34" s="120" t="s">
        <v>560</v>
      </c>
      <c r="C34" s="125" t="s">
        <v>561</v>
      </c>
    </row>
    <row r="35" spans="1:3" ht="21.95" customHeight="1" x14ac:dyDescent="0.25">
      <c r="A35" s="124">
        <v>903</v>
      </c>
      <c r="B35" s="120" t="s">
        <v>455</v>
      </c>
      <c r="C35" s="125" t="s">
        <v>456</v>
      </c>
    </row>
    <row r="36" spans="1:3" ht="21.95" customHeight="1" x14ac:dyDescent="0.25">
      <c r="A36" s="124">
        <v>903</v>
      </c>
      <c r="B36" s="120" t="s">
        <v>457</v>
      </c>
      <c r="C36" s="125" t="s">
        <v>458</v>
      </c>
    </row>
    <row r="37" spans="1:3" ht="30.75" customHeight="1" x14ac:dyDescent="0.25">
      <c r="A37" s="124">
        <v>903</v>
      </c>
      <c r="B37" s="120" t="s">
        <v>459</v>
      </c>
      <c r="C37" s="125" t="s">
        <v>460</v>
      </c>
    </row>
    <row r="38" spans="1:3" ht="30.75" customHeight="1" x14ac:dyDescent="0.25">
      <c r="A38" s="124">
        <v>903</v>
      </c>
      <c r="B38" s="120" t="s">
        <v>461</v>
      </c>
      <c r="C38" s="125" t="s">
        <v>462</v>
      </c>
    </row>
    <row r="39" spans="1:3" ht="21.95" customHeight="1" x14ac:dyDescent="0.25">
      <c r="A39" s="124">
        <v>903</v>
      </c>
      <c r="B39" s="120" t="s">
        <v>463</v>
      </c>
      <c r="C39" s="125" t="s">
        <v>464</v>
      </c>
    </row>
    <row r="40" spans="1:3" ht="78.75" customHeight="1" x14ac:dyDescent="0.25">
      <c r="A40" s="124">
        <v>903</v>
      </c>
      <c r="B40" s="120" t="s">
        <v>465</v>
      </c>
      <c r="C40" s="125" t="s">
        <v>466</v>
      </c>
    </row>
    <row r="41" spans="1:3" ht="33" customHeight="1" x14ac:dyDescent="0.25">
      <c r="A41" s="124">
        <v>903</v>
      </c>
      <c r="B41" s="120" t="s">
        <v>467</v>
      </c>
      <c r="C41" s="125" t="s">
        <v>468</v>
      </c>
    </row>
    <row r="42" spans="1:3" ht="30" customHeight="1" x14ac:dyDescent="0.25">
      <c r="A42" s="124">
        <v>903</v>
      </c>
      <c r="B42" s="120" t="s">
        <v>469</v>
      </c>
      <c r="C42" s="125" t="s">
        <v>562</v>
      </c>
    </row>
    <row r="43" spans="1:3" ht="21.95" customHeight="1" x14ac:dyDescent="0.25">
      <c r="A43" s="124">
        <v>903</v>
      </c>
      <c r="B43" s="120" t="s">
        <v>470</v>
      </c>
      <c r="C43" s="125" t="s">
        <v>471</v>
      </c>
    </row>
    <row r="44" spans="1:3" ht="27.75" customHeight="1" x14ac:dyDescent="0.25">
      <c r="A44" s="124">
        <v>903</v>
      </c>
      <c r="B44" s="120" t="s">
        <v>472</v>
      </c>
      <c r="C44" s="125" t="s">
        <v>473</v>
      </c>
    </row>
    <row r="45" spans="1:3" ht="29.25" customHeight="1" x14ac:dyDescent="0.25">
      <c r="A45" s="124">
        <v>903</v>
      </c>
      <c r="B45" s="120" t="s">
        <v>474</v>
      </c>
      <c r="C45" s="125" t="s">
        <v>475</v>
      </c>
    </row>
    <row r="46" spans="1:3" ht="21.95" customHeight="1" x14ac:dyDescent="0.25">
      <c r="A46" s="124">
        <v>903</v>
      </c>
      <c r="B46" s="120" t="s">
        <v>476</v>
      </c>
      <c r="C46" s="125" t="s">
        <v>477</v>
      </c>
    </row>
    <row r="47" spans="1:3" ht="65.25" customHeight="1" x14ac:dyDescent="0.25">
      <c r="A47" s="124">
        <v>903</v>
      </c>
      <c r="B47" s="120" t="s">
        <v>478</v>
      </c>
      <c r="C47" s="125" t="s">
        <v>479</v>
      </c>
    </row>
    <row r="48" spans="1:3" ht="30.75" customHeight="1" x14ac:dyDescent="0.25">
      <c r="A48" s="124">
        <v>903</v>
      </c>
      <c r="B48" s="120" t="s">
        <v>480</v>
      </c>
      <c r="C48" s="125" t="s">
        <v>481</v>
      </c>
    </row>
    <row r="49" spans="1:4" ht="32.25" customHeight="1" x14ac:dyDescent="0.25">
      <c r="A49" s="127">
        <v>903</v>
      </c>
      <c r="B49" s="128" t="s">
        <v>482</v>
      </c>
      <c r="C49" s="129" t="s">
        <v>483</v>
      </c>
      <c r="D49" s="130"/>
    </row>
    <row r="50" spans="1:4" ht="38.25" customHeight="1" x14ac:dyDescent="0.25">
      <c r="A50" s="127">
        <v>903</v>
      </c>
      <c r="B50" s="124" t="s">
        <v>484</v>
      </c>
      <c r="C50" s="131" t="s">
        <v>485</v>
      </c>
    </row>
    <row r="51" spans="1:4" ht="39.75" customHeight="1" x14ac:dyDescent="0.25">
      <c r="A51" s="127">
        <v>903</v>
      </c>
      <c r="B51" s="128" t="s">
        <v>486</v>
      </c>
      <c r="C51" s="129" t="s">
        <v>487</v>
      </c>
      <c r="D51" s="34"/>
    </row>
  </sheetData>
  <mergeCells count="3">
    <mergeCell ref="A4:C4"/>
    <mergeCell ref="A6:B6"/>
    <mergeCell ref="C6:C7"/>
  </mergeCells>
  <pageMargins left="0.98425196850393704" right="0.39370078740157483" top="0.39370078740157483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3"/>
  <sheetViews>
    <sheetView workbookViewId="0">
      <selection activeCell="C3" sqref="C3"/>
    </sheetView>
  </sheetViews>
  <sheetFormatPr defaultRowHeight="15" x14ac:dyDescent="0.25"/>
  <cols>
    <col min="1" max="1" width="17" customWidth="1"/>
    <col min="2" max="2" width="27.28515625" customWidth="1"/>
    <col min="3" max="3" width="53.42578125" customWidth="1"/>
  </cols>
  <sheetData>
    <row r="2" spans="1:3" ht="94.5" customHeight="1" x14ac:dyDescent="0.25">
      <c r="C2" s="115" t="s">
        <v>603</v>
      </c>
    </row>
    <row r="4" spans="1:3" ht="45.75" customHeight="1" x14ac:dyDescent="0.25">
      <c r="A4" s="209" t="s">
        <v>417</v>
      </c>
      <c r="B4" s="209"/>
      <c r="C4" s="209"/>
    </row>
    <row r="6" spans="1:3" ht="38.25" customHeight="1" x14ac:dyDescent="0.25">
      <c r="A6" s="210" t="s">
        <v>43</v>
      </c>
      <c r="B6" s="211"/>
      <c r="C6" s="116" t="s">
        <v>418</v>
      </c>
    </row>
    <row r="7" spans="1:3" ht="63" x14ac:dyDescent="0.25">
      <c r="A7" s="116" t="s">
        <v>419</v>
      </c>
      <c r="B7" s="116" t="s">
        <v>420</v>
      </c>
      <c r="C7" s="116"/>
    </row>
    <row r="8" spans="1:3" ht="42.75" customHeight="1" x14ac:dyDescent="0.25">
      <c r="A8" s="53">
        <v>903</v>
      </c>
      <c r="B8" s="52"/>
      <c r="C8" s="117" t="s">
        <v>421</v>
      </c>
    </row>
    <row r="9" spans="1:3" ht="51.75" customHeight="1" x14ac:dyDescent="0.25">
      <c r="A9" s="116">
        <v>903</v>
      </c>
      <c r="B9" s="116" t="s">
        <v>422</v>
      </c>
      <c r="C9" s="118" t="s">
        <v>423</v>
      </c>
    </row>
    <row r="10" spans="1:3" ht="51.75" customHeight="1" x14ac:dyDescent="0.25">
      <c r="A10" s="116">
        <v>903</v>
      </c>
      <c r="B10" s="116" t="s">
        <v>424</v>
      </c>
      <c r="C10" s="118" t="s">
        <v>425</v>
      </c>
    </row>
    <row r="11" spans="1:3" ht="66" customHeight="1" x14ac:dyDescent="0.25">
      <c r="A11" s="116">
        <v>903</v>
      </c>
      <c r="B11" s="116" t="s">
        <v>426</v>
      </c>
      <c r="C11" s="118" t="s">
        <v>19</v>
      </c>
    </row>
    <row r="12" spans="1:3" ht="69.75" customHeight="1" x14ac:dyDescent="0.25">
      <c r="A12" s="116">
        <v>903</v>
      </c>
      <c r="B12" s="116" t="s">
        <v>427</v>
      </c>
      <c r="C12" s="118" t="s">
        <v>23</v>
      </c>
    </row>
    <row r="13" spans="1:3" ht="30" customHeight="1" x14ac:dyDescent="0.25"/>
  </sheetData>
  <mergeCells count="2">
    <mergeCell ref="A4:C4"/>
    <mergeCell ref="A6:B6"/>
  </mergeCells>
  <pageMargins left="0.98425196850393704" right="0.39370078740157483" top="0.39370078740157483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"/>
  <sheetViews>
    <sheetView zoomScaleNormal="100" workbookViewId="0">
      <selection activeCell="B3" sqref="B3"/>
    </sheetView>
  </sheetViews>
  <sheetFormatPr defaultRowHeight="15.75" x14ac:dyDescent="0.25"/>
  <cols>
    <col min="1" max="1" width="87.140625" style="34" customWidth="1"/>
    <col min="2" max="2" width="12.5703125" style="34" customWidth="1"/>
    <col min="3" max="3" width="23.42578125" style="34" customWidth="1"/>
    <col min="4" max="16384" width="9.140625" style="34"/>
  </cols>
  <sheetData>
    <row r="1" spans="1:15" x14ac:dyDescent="0.25">
      <c r="B1" s="45"/>
      <c r="C1" s="45"/>
    </row>
    <row r="2" spans="1:15" ht="143.25" customHeight="1" x14ac:dyDescent="0.25">
      <c r="A2" s="41"/>
      <c r="B2" s="201" t="s">
        <v>602</v>
      </c>
      <c r="C2" s="201"/>
    </row>
    <row r="4" spans="1:15" ht="53.25" customHeight="1" x14ac:dyDescent="0.25">
      <c r="A4" s="212" t="s">
        <v>510</v>
      </c>
      <c r="B4" s="212"/>
      <c r="C4" s="212"/>
      <c r="H4" s="5"/>
      <c r="I4" s="5"/>
      <c r="J4" s="5"/>
      <c r="K4" s="5"/>
      <c r="L4" s="5"/>
      <c r="M4" s="5"/>
      <c r="N4" s="5"/>
      <c r="O4" s="5"/>
    </row>
    <row r="5" spans="1:15" x14ac:dyDescent="0.25">
      <c r="A5" s="42"/>
      <c r="B5" s="43"/>
      <c r="C5" s="42"/>
      <c r="H5" s="5"/>
      <c r="I5" s="5"/>
      <c r="J5" s="5"/>
      <c r="K5" s="5"/>
      <c r="L5" s="5"/>
      <c r="M5" s="5"/>
      <c r="N5" s="5"/>
      <c r="O5" s="5"/>
    </row>
    <row r="6" spans="1:15" x14ac:dyDescent="0.25">
      <c r="C6" s="44"/>
    </row>
    <row r="7" spans="1:15" ht="20.25" customHeight="1" x14ac:dyDescent="0.25">
      <c r="A7" s="213" t="s">
        <v>44</v>
      </c>
      <c r="B7" s="215" t="s">
        <v>45</v>
      </c>
      <c r="C7" s="143" t="s">
        <v>3</v>
      </c>
    </row>
    <row r="8" spans="1:15" ht="24.75" customHeight="1" x14ac:dyDescent="0.25">
      <c r="A8" s="214"/>
      <c r="B8" s="216"/>
      <c r="C8" s="136" t="s">
        <v>488</v>
      </c>
    </row>
    <row r="9" spans="1:15" ht="21.95" customHeight="1" x14ac:dyDescent="0.25">
      <c r="A9" s="135" t="s">
        <v>48</v>
      </c>
      <c r="B9" s="15" t="s">
        <v>49</v>
      </c>
      <c r="C9" s="23">
        <f>SUM(C10:C16)</f>
        <v>72262</v>
      </c>
    </row>
    <row r="10" spans="1:15" ht="33.75" customHeight="1" x14ac:dyDescent="0.25">
      <c r="A10" s="133" t="s">
        <v>51</v>
      </c>
      <c r="B10" s="18" t="s">
        <v>52</v>
      </c>
      <c r="C10" s="26">
        <v>2514.4</v>
      </c>
    </row>
    <row r="11" spans="1:15" ht="31.5" customHeight="1" x14ac:dyDescent="0.25">
      <c r="A11" s="133" t="s">
        <v>57</v>
      </c>
      <c r="B11" s="18" t="s">
        <v>58</v>
      </c>
      <c r="C11" s="26">
        <v>1883.9</v>
      </c>
    </row>
    <row r="12" spans="1:15" ht="49.5" customHeight="1" x14ac:dyDescent="0.25">
      <c r="A12" s="133" t="s">
        <v>156</v>
      </c>
      <c r="B12" s="18" t="s">
        <v>70</v>
      </c>
      <c r="C12" s="26">
        <v>50604.5</v>
      </c>
      <c r="F12" s="41"/>
    </row>
    <row r="13" spans="1:15" ht="33" customHeight="1" x14ac:dyDescent="0.25">
      <c r="A13" s="133" t="s">
        <v>73</v>
      </c>
      <c r="B13" s="18" t="s">
        <v>74</v>
      </c>
      <c r="C13" s="26">
        <v>1483</v>
      </c>
    </row>
    <row r="14" spans="1:15" ht="19.5" customHeight="1" x14ac:dyDescent="0.25">
      <c r="A14" s="133" t="s">
        <v>357</v>
      </c>
      <c r="B14" s="18" t="s">
        <v>358</v>
      </c>
      <c r="C14" s="26">
        <v>0</v>
      </c>
    </row>
    <row r="15" spans="1:15" ht="21.95" customHeight="1" x14ac:dyDescent="0.25">
      <c r="A15" s="133" t="s">
        <v>81</v>
      </c>
      <c r="B15" s="18" t="s">
        <v>82</v>
      </c>
      <c r="C15" s="26">
        <v>200</v>
      </c>
    </row>
    <row r="16" spans="1:15" ht="21.95" customHeight="1" x14ac:dyDescent="0.25">
      <c r="A16" s="133" t="s">
        <v>85</v>
      </c>
      <c r="B16" s="18" t="s">
        <v>86</v>
      </c>
      <c r="C16" s="26">
        <v>15576.2</v>
      </c>
    </row>
    <row r="17" spans="1:3" ht="33.75" customHeight="1" x14ac:dyDescent="0.25">
      <c r="A17" s="132" t="s">
        <v>203</v>
      </c>
      <c r="B17" s="16" t="s">
        <v>95</v>
      </c>
      <c r="C17" s="23">
        <f>SUM(C18:C19)</f>
        <v>245.6</v>
      </c>
    </row>
    <row r="18" spans="1:3" ht="33.75" customHeight="1" x14ac:dyDescent="0.25">
      <c r="A18" s="133" t="s">
        <v>157</v>
      </c>
      <c r="B18" s="18" t="s">
        <v>97</v>
      </c>
      <c r="C18" s="26">
        <v>8</v>
      </c>
    </row>
    <row r="19" spans="1:3" ht="33.75" customHeight="1" x14ac:dyDescent="0.25">
      <c r="A19" s="133" t="s">
        <v>99</v>
      </c>
      <c r="B19" s="18" t="s">
        <v>100</v>
      </c>
      <c r="C19" s="26">
        <v>237.6</v>
      </c>
    </row>
    <row r="20" spans="1:3" ht="21.95" customHeight="1" x14ac:dyDescent="0.25">
      <c r="A20" s="132" t="s">
        <v>101</v>
      </c>
      <c r="B20" s="16" t="s">
        <v>102</v>
      </c>
      <c r="C20" s="23">
        <f>SUM(C21:C24)</f>
        <v>119868.5</v>
      </c>
    </row>
    <row r="21" spans="1:3" ht="21.95" customHeight="1" x14ac:dyDescent="0.25">
      <c r="A21" s="133" t="s">
        <v>158</v>
      </c>
      <c r="B21" s="18" t="s">
        <v>104</v>
      </c>
      <c r="C21" s="26">
        <v>183.7</v>
      </c>
    </row>
    <row r="22" spans="1:3" ht="21.95" customHeight="1" x14ac:dyDescent="0.25">
      <c r="A22" s="133" t="s">
        <v>320</v>
      </c>
      <c r="B22" s="18" t="s">
        <v>318</v>
      </c>
      <c r="C22" s="26">
        <v>1118.5999999999999</v>
      </c>
    </row>
    <row r="23" spans="1:3" ht="21.95" customHeight="1" x14ac:dyDescent="0.25">
      <c r="A23" s="133" t="s">
        <v>105</v>
      </c>
      <c r="B23" s="18" t="s">
        <v>106</v>
      </c>
      <c r="C23" s="26">
        <v>117308.3</v>
      </c>
    </row>
    <row r="24" spans="1:3" ht="21.95" customHeight="1" x14ac:dyDescent="0.25">
      <c r="A24" s="133" t="s">
        <v>107</v>
      </c>
      <c r="B24" s="18" t="s">
        <v>108</v>
      </c>
      <c r="C24" s="26">
        <v>1257.9000000000001</v>
      </c>
    </row>
    <row r="25" spans="1:3" ht="21.95" customHeight="1" x14ac:dyDescent="0.25">
      <c r="A25" s="132" t="s">
        <v>110</v>
      </c>
      <c r="B25" s="16" t="s">
        <v>111</v>
      </c>
      <c r="C25" s="23">
        <f>SUM(C26:C28)</f>
        <v>64129.8</v>
      </c>
    </row>
    <row r="26" spans="1:3" ht="21.95" customHeight="1" x14ac:dyDescent="0.25">
      <c r="A26" s="133" t="s">
        <v>112</v>
      </c>
      <c r="B26" s="18" t="s">
        <v>113</v>
      </c>
      <c r="C26" s="26">
        <v>39434.1</v>
      </c>
    </row>
    <row r="27" spans="1:3" ht="21.95" customHeight="1" x14ac:dyDescent="0.25">
      <c r="A27" s="133" t="s">
        <v>114</v>
      </c>
      <c r="B27" s="18" t="s">
        <v>115</v>
      </c>
      <c r="C27" s="26">
        <v>691.5</v>
      </c>
    </row>
    <row r="28" spans="1:3" ht="21.95" customHeight="1" x14ac:dyDescent="0.25">
      <c r="A28" s="134" t="s">
        <v>116</v>
      </c>
      <c r="B28" s="17" t="s">
        <v>117</v>
      </c>
      <c r="C28" s="26">
        <v>24004.2</v>
      </c>
    </row>
    <row r="29" spans="1:3" ht="21.95" customHeight="1" x14ac:dyDescent="0.25">
      <c r="A29" s="132" t="s">
        <v>123</v>
      </c>
      <c r="B29" s="16" t="s">
        <v>124</v>
      </c>
      <c r="C29" s="23">
        <f>SUM(C30:C31)</f>
        <v>1011.5</v>
      </c>
    </row>
    <row r="30" spans="1:3" ht="21.95" customHeight="1" x14ac:dyDescent="0.25">
      <c r="A30" s="133" t="s">
        <v>125</v>
      </c>
      <c r="B30" s="18" t="s">
        <v>126</v>
      </c>
      <c r="C30" s="26">
        <v>108</v>
      </c>
    </row>
    <row r="31" spans="1:3" ht="21.95" customHeight="1" x14ac:dyDescent="0.25">
      <c r="A31" s="133" t="s">
        <v>127</v>
      </c>
      <c r="B31" s="18" t="s">
        <v>128</v>
      </c>
      <c r="C31" s="26">
        <v>903.5</v>
      </c>
    </row>
    <row r="32" spans="1:3" ht="21.95" customHeight="1" x14ac:dyDescent="0.25">
      <c r="A32" s="132" t="s">
        <v>131</v>
      </c>
      <c r="B32" s="16" t="s">
        <v>132</v>
      </c>
      <c r="C32" s="23">
        <f>SUM(C33:C34)</f>
        <v>138.80000000000001</v>
      </c>
    </row>
    <row r="33" spans="1:3" ht="21.95" customHeight="1" x14ac:dyDescent="0.25">
      <c r="A33" s="133" t="s">
        <v>159</v>
      </c>
      <c r="B33" s="18" t="s">
        <v>134</v>
      </c>
      <c r="C33" s="26">
        <v>138.80000000000001</v>
      </c>
    </row>
    <row r="34" spans="1:3" ht="21.95" customHeight="1" x14ac:dyDescent="0.25">
      <c r="A34" s="133" t="s">
        <v>160</v>
      </c>
      <c r="B34" s="18" t="s">
        <v>137</v>
      </c>
      <c r="C34" s="26">
        <v>0</v>
      </c>
    </row>
    <row r="35" spans="1:3" ht="21.95" customHeight="1" x14ac:dyDescent="0.25">
      <c r="A35" s="132" t="s">
        <v>139</v>
      </c>
      <c r="B35" s="16" t="s">
        <v>140</v>
      </c>
      <c r="C35" s="23">
        <f>SUM(C36:C37)</f>
        <v>95240.4</v>
      </c>
    </row>
    <row r="36" spans="1:3" ht="21.95" customHeight="1" x14ac:dyDescent="0.25">
      <c r="A36" s="133" t="s">
        <v>161</v>
      </c>
      <c r="B36" s="18" t="s">
        <v>142</v>
      </c>
      <c r="C36" s="26">
        <v>95240.4</v>
      </c>
    </row>
    <row r="37" spans="1:3" ht="21.95" customHeight="1" x14ac:dyDescent="0.25">
      <c r="A37" s="133" t="s">
        <v>321</v>
      </c>
      <c r="B37" s="18" t="s">
        <v>319</v>
      </c>
      <c r="C37" s="26">
        <v>0</v>
      </c>
    </row>
    <row r="38" spans="1:3" ht="21.95" customHeight="1" x14ac:dyDescent="0.25">
      <c r="A38" s="132" t="s">
        <v>162</v>
      </c>
      <c r="B38" s="16" t="s">
        <v>145</v>
      </c>
      <c r="C38" s="23">
        <f>SUM(C39)</f>
        <v>50</v>
      </c>
    </row>
    <row r="39" spans="1:3" ht="21.95" customHeight="1" x14ac:dyDescent="0.25">
      <c r="A39" s="133" t="s">
        <v>146</v>
      </c>
      <c r="B39" s="18" t="s">
        <v>147</v>
      </c>
      <c r="C39" s="26">
        <v>50</v>
      </c>
    </row>
    <row r="40" spans="1:3" ht="21.95" customHeight="1" x14ac:dyDescent="0.25">
      <c r="A40" s="132" t="s">
        <v>151</v>
      </c>
      <c r="B40" s="16"/>
      <c r="C40" s="23">
        <f>SUM(C9,C17,C20,C25,C29,C32,C35,C39)</f>
        <v>352946.6</v>
      </c>
    </row>
    <row r="47" spans="1:3" x14ac:dyDescent="0.25">
      <c r="A47" s="42"/>
      <c r="B47" s="43"/>
      <c r="C47" s="42"/>
    </row>
  </sheetData>
  <mergeCells count="4">
    <mergeCell ref="A4:C4"/>
    <mergeCell ref="A7:A8"/>
    <mergeCell ref="B7:B8"/>
    <mergeCell ref="B2:C2"/>
  </mergeCells>
  <pageMargins left="0.98425196850393704" right="0.39370078740157483" top="0.39370078740157483" bottom="0.3937007874015748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zoomScaleNormal="100" workbookViewId="0">
      <selection activeCell="C3" sqref="C3"/>
    </sheetView>
  </sheetViews>
  <sheetFormatPr defaultRowHeight="15.75" x14ac:dyDescent="0.25"/>
  <cols>
    <col min="1" max="1" width="82.5703125" style="34" customWidth="1"/>
    <col min="2" max="2" width="11.7109375" style="34" customWidth="1"/>
    <col min="3" max="3" width="19" style="34" customWidth="1"/>
    <col min="4" max="4" width="19.28515625" style="34" customWidth="1"/>
    <col min="5" max="16384" width="9.140625" style="34"/>
  </cols>
  <sheetData>
    <row r="1" spans="1:16" x14ac:dyDescent="0.25">
      <c r="B1" s="45"/>
      <c r="C1" s="45"/>
      <c r="D1" s="45"/>
    </row>
    <row r="2" spans="1:16" ht="132" customHeight="1" x14ac:dyDescent="0.25">
      <c r="A2" s="41"/>
      <c r="B2" s="41"/>
      <c r="C2" s="201" t="s">
        <v>601</v>
      </c>
      <c r="D2" s="201"/>
    </row>
    <row r="4" spans="1:16" ht="42" customHeight="1" x14ac:dyDescent="0.25">
      <c r="A4" s="212" t="s">
        <v>511</v>
      </c>
      <c r="B4" s="212"/>
      <c r="C4" s="212"/>
      <c r="D4" s="212"/>
      <c r="I4" s="5"/>
      <c r="J4" s="5"/>
      <c r="K4" s="5"/>
      <c r="L4" s="5"/>
      <c r="M4" s="5"/>
      <c r="N4" s="5"/>
      <c r="O4" s="5"/>
      <c r="P4" s="5"/>
    </row>
    <row r="5" spans="1:16" x14ac:dyDescent="0.25">
      <c r="A5" s="42"/>
      <c r="B5" s="43"/>
      <c r="C5" s="42"/>
      <c r="D5" s="42"/>
      <c r="I5" s="5"/>
      <c r="J5" s="5"/>
      <c r="K5" s="5"/>
      <c r="L5" s="5"/>
      <c r="M5" s="5"/>
      <c r="N5" s="5"/>
      <c r="O5" s="5"/>
      <c r="P5" s="5"/>
    </row>
    <row r="6" spans="1:16" x14ac:dyDescent="0.25">
      <c r="C6" s="217" t="s">
        <v>0</v>
      </c>
      <c r="D6" s="217"/>
    </row>
    <row r="7" spans="1:16" ht="20.25" customHeight="1" x14ac:dyDescent="0.25">
      <c r="A7" s="213" t="s">
        <v>44</v>
      </c>
      <c r="B7" s="215" t="s">
        <v>45</v>
      </c>
      <c r="C7" s="218" t="s">
        <v>3</v>
      </c>
      <c r="D7" s="219"/>
    </row>
    <row r="8" spans="1:16" ht="24.75" customHeight="1" x14ac:dyDescent="0.25">
      <c r="A8" s="214"/>
      <c r="B8" s="216"/>
      <c r="C8" s="136" t="s">
        <v>489</v>
      </c>
      <c r="D8" s="136" t="s">
        <v>490</v>
      </c>
    </row>
    <row r="9" spans="1:16" ht="21.95" customHeight="1" x14ac:dyDescent="0.25">
      <c r="A9" s="135" t="s">
        <v>48</v>
      </c>
      <c r="B9" s="15" t="s">
        <v>49</v>
      </c>
      <c r="C9" s="23">
        <f t="shared" ref="C9:D9" si="0">SUM(C10:C16)</f>
        <v>68612.600000000006</v>
      </c>
      <c r="D9" s="23">
        <f t="shared" si="0"/>
        <v>65865.600000000006</v>
      </c>
    </row>
    <row r="10" spans="1:16" ht="33.75" customHeight="1" x14ac:dyDescent="0.25">
      <c r="A10" s="133" t="s">
        <v>51</v>
      </c>
      <c r="B10" s="18" t="s">
        <v>52</v>
      </c>
      <c r="C10" s="26">
        <v>2614.4</v>
      </c>
      <c r="D10" s="26">
        <v>2514.4</v>
      </c>
    </row>
    <row r="11" spans="1:16" ht="34.5" customHeight="1" x14ac:dyDescent="0.25">
      <c r="A11" s="133" t="s">
        <v>57</v>
      </c>
      <c r="B11" s="18" t="s">
        <v>58</v>
      </c>
      <c r="C11" s="26">
        <v>1833.9</v>
      </c>
      <c r="D11" s="26">
        <v>1883.9</v>
      </c>
    </row>
    <row r="12" spans="1:16" ht="49.5" customHeight="1" x14ac:dyDescent="0.25">
      <c r="A12" s="133" t="s">
        <v>156</v>
      </c>
      <c r="B12" s="18" t="s">
        <v>70</v>
      </c>
      <c r="C12" s="26">
        <v>51119.4</v>
      </c>
      <c r="D12" s="26">
        <v>50263.7</v>
      </c>
      <c r="G12" s="41"/>
    </row>
    <row r="13" spans="1:16" ht="31.5" customHeight="1" x14ac:dyDescent="0.25">
      <c r="A13" s="133" t="s">
        <v>73</v>
      </c>
      <c r="B13" s="18" t="s">
        <v>74</v>
      </c>
      <c r="C13" s="26">
        <v>1533.5</v>
      </c>
      <c r="D13" s="26">
        <v>1484</v>
      </c>
    </row>
    <row r="14" spans="1:16" ht="19.5" customHeight="1" x14ac:dyDescent="0.25">
      <c r="A14" s="133" t="s">
        <v>357</v>
      </c>
      <c r="B14" s="18" t="s">
        <v>358</v>
      </c>
      <c r="C14" s="26">
        <v>0</v>
      </c>
      <c r="D14" s="26">
        <v>0</v>
      </c>
    </row>
    <row r="15" spans="1:16" ht="21.95" customHeight="1" x14ac:dyDescent="0.25">
      <c r="A15" s="133" t="s">
        <v>81</v>
      </c>
      <c r="B15" s="18" t="s">
        <v>82</v>
      </c>
      <c r="C15" s="26">
        <v>200</v>
      </c>
      <c r="D15" s="26">
        <v>200</v>
      </c>
    </row>
    <row r="16" spans="1:16" ht="21.95" customHeight="1" x14ac:dyDescent="0.25">
      <c r="A16" s="133" t="s">
        <v>85</v>
      </c>
      <c r="B16" s="18" t="s">
        <v>86</v>
      </c>
      <c r="C16" s="26">
        <v>11311.4</v>
      </c>
      <c r="D16" s="26">
        <v>9519.6</v>
      </c>
    </row>
    <row r="17" spans="1:4" ht="33.75" customHeight="1" x14ac:dyDescent="0.25">
      <c r="A17" s="132" t="s">
        <v>203</v>
      </c>
      <c r="B17" s="16" t="s">
        <v>95</v>
      </c>
      <c r="C17" s="23">
        <f>SUM(C18:C19)</f>
        <v>148.69999999999999</v>
      </c>
      <c r="D17" s="23">
        <f t="shared" ref="D17" si="1">SUM(D18:D19)</f>
        <v>160.6</v>
      </c>
    </row>
    <row r="18" spans="1:4" ht="33.75" customHeight="1" x14ac:dyDescent="0.25">
      <c r="A18" s="133" t="s">
        <v>157</v>
      </c>
      <c r="B18" s="18" t="s">
        <v>97</v>
      </c>
      <c r="C18" s="26">
        <v>0</v>
      </c>
      <c r="D18" s="26">
        <v>8</v>
      </c>
    </row>
    <row r="19" spans="1:4" ht="33.75" customHeight="1" x14ac:dyDescent="0.25">
      <c r="A19" s="133" t="s">
        <v>99</v>
      </c>
      <c r="B19" s="18" t="s">
        <v>100</v>
      </c>
      <c r="C19" s="26">
        <v>148.69999999999999</v>
      </c>
      <c r="D19" s="26">
        <v>152.6</v>
      </c>
    </row>
    <row r="20" spans="1:4" ht="21.95" customHeight="1" x14ac:dyDescent="0.25">
      <c r="A20" s="132" t="s">
        <v>101</v>
      </c>
      <c r="B20" s="16" t="s">
        <v>102</v>
      </c>
      <c r="C20" s="23">
        <f t="shared" ref="C20:D20" si="2">SUM(C21:C24)</f>
        <v>166888.70000000001</v>
      </c>
      <c r="D20" s="23">
        <f t="shared" si="2"/>
        <v>86331.199999999997</v>
      </c>
    </row>
    <row r="21" spans="1:4" ht="21.95" customHeight="1" x14ac:dyDescent="0.25">
      <c r="A21" s="133" t="s">
        <v>158</v>
      </c>
      <c r="B21" s="18" t="s">
        <v>104</v>
      </c>
      <c r="C21" s="26">
        <v>183.7</v>
      </c>
      <c r="D21" s="26">
        <v>183.7</v>
      </c>
    </row>
    <row r="22" spans="1:4" ht="21.95" customHeight="1" x14ac:dyDescent="0.25">
      <c r="A22" s="133" t="s">
        <v>320</v>
      </c>
      <c r="B22" s="18" t="s">
        <v>318</v>
      </c>
      <c r="C22" s="26">
        <v>1195.3</v>
      </c>
      <c r="D22" s="26">
        <v>1195.3</v>
      </c>
    </row>
    <row r="23" spans="1:4" ht="21.95" customHeight="1" x14ac:dyDescent="0.25">
      <c r="A23" s="133" t="s">
        <v>105</v>
      </c>
      <c r="B23" s="18" t="s">
        <v>106</v>
      </c>
      <c r="C23" s="26">
        <v>165293.1</v>
      </c>
      <c r="D23" s="26">
        <v>84730.4</v>
      </c>
    </row>
    <row r="24" spans="1:4" ht="21.95" customHeight="1" x14ac:dyDescent="0.25">
      <c r="A24" s="133" t="s">
        <v>107</v>
      </c>
      <c r="B24" s="18" t="s">
        <v>108</v>
      </c>
      <c r="C24" s="26">
        <v>216.6</v>
      </c>
      <c r="D24" s="26">
        <v>221.8</v>
      </c>
    </row>
    <row r="25" spans="1:4" ht="21.95" customHeight="1" x14ac:dyDescent="0.25">
      <c r="A25" s="132" t="s">
        <v>110</v>
      </c>
      <c r="B25" s="16" t="s">
        <v>111</v>
      </c>
      <c r="C25" s="23">
        <f t="shared" ref="C25:D25" si="3">SUM(C26:C28)</f>
        <v>41749.5</v>
      </c>
      <c r="D25" s="23">
        <f t="shared" si="3"/>
        <v>45525.4</v>
      </c>
    </row>
    <row r="26" spans="1:4" ht="21.95" customHeight="1" x14ac:dyDescent="0.25">
      <c r="A26" s="133" t="s">
        <v>112</v>
      </c>
      <c r="B26" s="18" t="s">
        <v>113</v>
      </c>
      <c r="C26" s="26">
        <v>12379.8</v>
      </c>
      <c r="D26" s="26">
        <v>23966.400000000001</v>
      </c>
    </row>
    <row r="27" spans="1:4" ht="21.95" customHeight="1" x14ac:dyDescent="0.25">
      <c r="A27" s="133" t="s">
        <v>114</v>
      </c>
      <c r="B27" s="18" t="s">
        <v>115</v>
      </c>
      <c r="C27" s="26">
        <v>277.60000000000002</v>
      </c>
      <c r="D27" s="26">
        <v>289.3</v>
      </c>
    </row>
    <row r="28" spans="1:4" ht="21.95" customHeight="1" x14ac:dyDescent="0.25">
      <c r="A28" s="134" t="s">
        <v>116</v>
      </c>
      <c r="B28" s="17" t="s">
        <v>117</v>
      </c>
      <c r="C28" s="26">
        <v>29092.1</v>
      </c>
      <c r="D28" s="26">
        <v>21269.7</v>
      </c>
    </row>
    <row r="29" spans="1:4" ht="21.95" customHeight="1" x14ac:dyDescent="0.25">
      <c r="A29" s="132" t="s">
        <v>123</v>
      </c>
      <c r="B29" s="16" t="s">
        <v>124</v>
      </c>
      <c r="C29" s="23">
        <f t="shared" ref="C29:D29" si="4">SUM(C30:C31)</f>
        <v>1003.5</v>
      </c>
      <c r="D29" s="23">
        <f t="shared" si="4"/>
        <v>1003.5</v>
      </c>
    </row>
    <row r="30" spans="1:4" ht="21.95" customHeight="1" x14ac:dyDescent="0.25">
      <c r="A30" s="133" t="s">
        <v>125</v>
      </c>
      <c r="B30" s="18" t="s">
        <v>126</v>
      </c>
      <c r="C30" s="26">
        <v>100</v>
      </c>
      <c r="D30" s="26">
        <v>100</v>
      </c>
    </row>
    <row r="31" spans="1:4" ht="21.95" customHeight="1" x14ac:dyDescent="0.25">
      <c r="A31" s="133" t="s">
        <v>127</v>
      </c>
      <c r="B31" s="18" t="s">
        <v>128</v>
      </c>
      <c r="C31" s="26">
        <v>903.5</v>
      </c>
      <c r="D31" s="26">
        <v>903.5</v>
      </c>
    </row>
    <row r="32" spans="1:4" ht="21.95" customHeight="1" x14ac:dyDescent="0.25">
      <c r="A32" s="132" t="s">
        <v>131</v>
      </c>
      <c r="B32" s="16" t="s">
        <v>132</v>
      </c>
      <c r="C32" s="23">
        <f t="shared" ref="C32:D32" si="5">SUM(C33:C34)</f>
        <v>438.8</v>
      </c>
      <c r="D32" s="23">
        <f t="shared" si="5"/>
        <v>438.8</v>
      </c>
    </row>
    <row r="33" spans="1:4" ht="21.95" customHeight="1" x14ac:dyDescent="0.25">
      <c r="A33" s="133" t="s">
        <v>159</v>
      </c>
      <c r="B33" s="18" t="s">
        <v>134</v>
      </c>
      <c r="C33" s="26">
        <v>138.80000000000001</v>
      </c>
      <c r="D33" s="26">
        <v>138.80000000000001</v>
      </c>
    </row>
    <row r="34" spans="1:4" ht="21.95" customHeight="1" x14ac:dyDescent="0.25">
      <c r="A34" s="133" t="s">
        <v>160</v>
      </c>
      <c r="B34" s="18" t="s">
        <v>137</v>
      </c>
      <c r="C34" s="26">
        <v>300</v>
      </c>
      <c r="D34" s="26">
        <v>300</v>
      </c>
    </row>
    <row r="35" spans="1:4" ht="21.95" customHeight="1" x14ac:dyDescent="0.25">
      <c r="A35" s="132" t="s">
        <v>139</v>
      </c>
      <c r="B35" s="16" t="s">
        <v>140</v>
      </c>
      <c r="C35" s="23">
        <f t="shared" ref="C35:D35" si="6">SUM(C36:C37)</f>
        <v>41190.300000000003</v>
      </c>
      <c r="D35" s="23">
        <f t="shared" si="6"/>
        <v>34238.5</v>
      </c>
    </row>
    <row r="36" spans="1:4" ht="21.95" customHeight="1" x14ac:dyDescent="0.25">
      <c r="A36" s="133" t="s">
        <v>161</v>
      </c>
      <c r="B36" s="18" t="s">
        <v>142</v>
      </c>
      <c r="C36" s="26">
        <v>35469.300000000003</v>
      </c>
      <c r="D36" s="26">
        <v>34238.5</v>
      </c>
    </row>
    <row r="37" spans="1:4" ht="21.95" customHeight="1" x14ac:dyDescent="0.25">
      <c r="A37" s="133" t="s">
        <v>321</v>
      </c>
      <c r="B37" s="18" t="s">
        <v>319</v>
      </c>
      <c r="C37" s="26">
        <v>5721</v>
      </c>
      <c r="D37" s="26">
        <v>0</v>
      </c>
    </row>
    <row r="38" spans="1:4" ht="21.95" customHeight="1" x14ac:dyDescent="0.25">
      <c r="A38" s="132" t="s">
        <v>162</v>
      </c>
      <c r="B38" s="16" t="s">
        <v>145</v>
      </c>
      <c r="C38" s="23">
        <f t="shared" ref="C38:D38" si="7">SUM(C39)</f>
        <v>50</v>
      </c>
      <c r="D38" s="23">
        <f t="shared" si="7"/>
        <v>50</v>
      </c>
    </row>
    <row r="39" spans="1:4" ht="21.95" customHeight="1" x14ac:dyDescent="0.25">
      <c r="A39" s="133" t="s">
        <v>146</v>
      </c>
      <c r="B39" s="18" t="s">
        <v>147</v>
      </c>
      <c r="C39" s="26">
        <v>50</v>
      </c>
      <c r="D39" s="26">
        <v>50</v>
      </c>
    </row>
    <row r="40" spans="1:4" s="63" customFormat="1" ht="21.95" customHeight="1" x14ac:dyDescent="0.25">
      <c r="A40" s="132" t="s">
        <v>495</v>
      </c>
      <c r="B40" s="16" t="s">
        <v>494</v>
      </c>
      <c r="C40" s="23">
        <v>4785</v>
      </c>
      <c r="D40" s="23">
        <v>9688</v>
      </c>
    </row>
    <row r="41" spans="1:4" ht="21.95" customHeight="1" x14ac:dyDescent="0.25">
      <c r="A41" s="132" t="s">
        <v>151</v>
      </c>
      <c r="B41" s="16"/>
      <c r="C41" s="23">
        <f t="shared" ref="C41:D41" si="8">SUM(C9,C17,C20,C25,C29,C32,C35,C39,C40)</f>
        <v>324867.09999999998</v>
      </c>
      <c r="D41" s="23">
        <f t="shared" si="8"/>
        <v>243301.6</v>
      </c>
    </row>
    <row r="48" spans="1:4" x14ac:dyDescent="0.25">
      <c r="A48" s="42"/>
      <c r="B48" s="43"/>
      <c r="C48" s="42"/>
      <c r="D48" s="42"/>
    </row>
  </sheetData>
  <mergeCells count="6">
    <mergeCell ref="C2:D2"/>
    <mergeCell ref="A4:D4"/>
    <mergeCell ref="C6:D6"/>
    <mergeCell ref="A7:A8"/>
    <mergeCell ref="B7:B8"/>
    <mergeCell ref="C7:D7"/>
  </mergeCells>
  <pageMargins left="0.98425196850393704" right="0.39370078740157483" top="0.39370078740157483" bottom="0.3937007874015748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5"/>
  <sheetViews>
    <sheetView zoomScaleNormal="100" workbookViewId="0">
      <selection activeCell="C3" sqref="C3"/>
    </sheetView>
  </sheetViews>
  <sheetFormatPr defaultRowHeight="15" x14ac:dyDescent="0.25"/>
  <cols>
    <col min="1" max="1" width="69" style="155" customWidth="1"/>
    <col min="2" max="2" width="10.7109375" style="155" customWidth="1"/>
    <col min="3" max="3" width="15.5703125" style="155" customWidth="1"/>
    <col min="4" max="4" width="9.140625" style="155"/>
    <col min="5" max="5" width="13.7109375" style="155" customWidth="1"/>
    <col min="6" max="16384" width="9.140625" style="155"/>
  </cols>
  <sheetData>
    <row r="1" spans="1:5" ht="13.5" customHeight="1" x14ac:dyDescent="0.25"/>
    <row r="2" spans="1:5" ht="125.25" customHeight="1" x14ac:dyDescent="0.25">
      <c r="C2" s="220" t="s">
        <v>600</v>
      </c>
      <c r="D2" s="220"/>
      <c r="E2" s="220"/>
    </row>
    <row r="3" spans="1:5" x14ac:dyDescent="0.25">
      <c r="A3" s="158"/>
      <c r="C3" s="158"/>
      <c r="D3" s="158"/>
      <c r="E3" s="159"/>
    </row>
    <row r="4" spans="1:5" ht="42.75" customHeight="1" x14ac:dyDescent="0.25">
      <c r="A4" s="221" t="s">
        <v>515</v>
      </c>
      <c r="B4" s="221"/>
      <c r="C4" s="221"/>
      <c r="D4" s="221"/>
      <c r="E4" s="221"/>
    </row>
    <row r="5" spans="1:5" ht="12" customHeight="1" x14ac:dyDescent="0.25">
      <c r="A5" s="160"/>
      <c r="C5" s="160"/>
      <c r="D5" s="160"/>
      <c r="E5" s="160"/>
    </row>
    <row r="6" spans="1:5" x14ac:dyDescent="0.25">
      <c r="E6" s="192" t="s">
        <v>0</v>
      </c>
    </row>
    <row r="7" spans="1:5" ht="23.25" customHeight="1" x14ac:dyDescent="0.25">
      <c r="A7" s="222" t="s">
        <v>44</v>
      </c>
      <c r="B7" s="222" t="s">
        <v>45</v>
      </c>
      <c r="C7" s="222" t="s">
        <v>46</v>
      </c>
      <c r="D7" s="222" t="s">
        <v>47</v>
      </c>
      <c r="E7" s="224" t="s">
        <v>3</v>
      </c>
    </row>
    <row r="8" spans="1:5" ht="23.25" customHeight="1" x14ac:dyDescent="0.25">
      <c r="A8" s="223"/>
      <c r="B8" s="223"/>
      <c r="C8" s="223"/>
      <c r="D8" s="223"/>
      <c r="E8" s="224"/>
    </row>
    <row r="9" spans="1:5" ht="21.95" customHeight="1" x14ac:dyDescent="0.25">
      <c r="A9" s="152" t="s">
        <v>48</v>
      </c>
      <c r="B9" s="153" t="s">
        <v>49</v>
      </c>
      <c r="C9" s="153" t="s">
        <v>50</v>
      </c>
      <c r="D9" s="153" t="s">
        <v>50</v>
      </c>
      <c r="E9" s="154">
        <f>E10+E16+E25+E33+E42+E47</f>
        <v>72262</v>
      </c>
    </row>
    <row r="10" spans="1:5" ht="28.5" x14ac:dyDescent="0.25">
      <c r="A10" s="152" t="s">
        <v>51</v>
      </c>
      <c r="B10" s="153" t="s">
        <v>52</v>
      </c>
      <c r="C10" s="153" t="s">
        <v>50</v>
      </c>
      <c r="D10" s="153" t="s">
        <v>50</v>
      </c>
      <c r="E10" s="154">
        <f>E13</f>
        <v>2514.4</v>
      </c>
    </row>
    <row r="11" spans="1:5" ht="44.25" customHeight="1" x14ac:dyDescent="0.25">
      <c r="A11" s="152" t="s">
        <v>220</v>
      </c>
      <c r="B11" s="153" t="s">
        <v>52</v>
      </c>
      <c r="C11" s="153" t="s">
        <v>214</v>
      </c>
      <c r="D11" s="153"/>
      <c r="E11" s="154">
        <f>E12</f>
        <v>2514.4</v>
      </c>
    </row>
    <row r="12" spans="1:5" ht="28.5" x14ac:dyDescent="0.25">
      <c r="A12" s="152" t="s">
        <v>53</v>
      </c>
      <c r="B12" s="153" t="s">
        <v>52</v>
      </c>
      <c r="C12" s="153" t="s">
        <v>215</v>
      </c>
      <c r="D12" s="153"/>
      <c r="E12" s="154">
        <f>E13</f>
        <v>2514.4</v>
      </c>
    </row>
    <row r="13" spans="1:5" ht="28.5" x14ac:dyDescent="0.25">
      <c r="A13" s="152" t="s">
        <v>53</v>
      </c>
      <c r="B13" s="153" t="s">
        <v>52</v>
      </c>
      <c r="C13" s="153" t="s">
        <v>54</v>
      </c>
      <c r="D13" s="153" t="s">
        <v>50</v>
      </c>
      <c r="E13" s="154">
        <f>E14</f>
        <v>2514.4</v>
      </c>
    </row>
    <row r="14" spans="1:5" ht="30" customHeight="1" x14ac:dyDescent="0.25">
      <c r="A14" s="152" t="s">
        <v>219</v>
      </c>
      <c r="B14" s="153" t="s">
        <v>52</v>
      </c>
      <c r="C14" s="153" t="s">
        <v>216</v>
      </c>
      <c r="D14" s="153" t="s">
        <v>50</v>
      </c>
      <c r="E14" s="154">
        <f>E15</f>
        <v>2514.4</v>
      </c>
    </row>
    <row r="15" spans="1:5" ht="46.5" customHeight="1" x14ac:dyDescent="0.25">
      <c r="A15" s="156" t="s">
        <v>55</v>
      </c>
      <c r="B15" s="157" t="s">
        <v>52</v>
      </c>
      <c r="C15" s="157" t="s">
        <v>216</v>
      </c>
      <c r="D15" s="157" t="s">
        <v>56</v>
      </c>
      <c r="E15" s="162">
        <v>2514.4</v>
      </c>
    </row>
    <row r="16" spans="1:5" ht="45" customHeight="1" x14ac:dyDescent="0.25">
      <c r="A16" s="152" t="s">
        <v>57</v>
      </c>
      <c r="B16" s="153" t="s">
        <v>58</v>
      </c>
      <c r="C16" s="153" t="s">
        <v>50</v>
      </c>
      <c r="D16" s="153" t="s">
        <v>50</v>
      </c>
      <c r="E16" s="154">
        <f>E18</f>
        <v>1883.9</v>
      </c>
    </row>
    <row r="17" spans="1:5" ht="46.5" customHeight="1" x14ac:dyDescent="0.25">
      <c r="A17" s="152" t="s">
        <v>220</v>
      </c>
      <c r="B17" s="153" t="s">
        <v>58</v>
      </c>
      <c r="C17" s="153" t="s">
        <v>214</v>
      </c>
      <c r="D17" s="153"/>
      <c r="E17" s="154">
        <f>E18</f>
        <v>1883.9</v>
      </c>
    </row>
    <row r="18" spans="1:5" ht="30" customHeight="1" x14ac:dyDescent="0.25">
      <c r="A18" s="152" t="s">
        <v>59</v>
      </c>
      <c r="B18" s="153" t="s">
        <v>58</v>
      </c>
      <c r="C18" s="153" t="s">
        <v>60</v>
      </c>
      <c r="D18" s="153" t="s">
        <v>50</v>
      </c>
      <c r="E18" s="154">
        <f>E19+E22</f>
        <v>1883.9</v>
      </c>
    </row>
    <row r="19" spans="1:5" ht="30.75" customHeight="1" x14ac:dyDescent="0.25">
      <c r="A19" s="152" t="s">
        <v>67</v>
      </c>
      <c r="B19" s="153" t="s">
        <v>58</v>
      </c>
      <c r="C19" s="153" t="s">
        <v>62</v>
      </c>
      <c r="D19" s="153"/>
      <c r="E19" s="154">
        <f>E20</f>
        <v>1830.9</v>
      </c>
    </row>
    <row r="20" spans="1:5" ht="31.5" customHeight="1" x14ac:dyDescent="0.25">
      <c r="A20" s="152" t="s">
        <v>219</v>
      </c>
      <c r="B20" s="153" t="s">
        <v>58</v>
      </c>
      <c r="C20" s="153" t="s">
        <v>217</v>
      </c>
      <c r="D20" s="153"/>
      <c r="E20" s="154">
        <f>SUM(E21)</f>
        <v>1830.9</v>
      </c>
    </row>
    <row r="21" spans="1:5" ht="46.5" customHeight="1" x14ac:dyDescent="0.25">
      <c r="A21" s="156" t="s">
        <v>55</v>
      </c>
      <c r="B21" s="157" t="s">
        <v>58</v>
      </c>
      <c r="C21" s="157" t="s">
        <v>217</v>
      </c>
      <c r="D21" s="157" t="s">
        <v>56</v>
      </c>
      <c r="E21" s="162">
        <v>1830.9</v>
      </c>
    </row>
    <row r="22" spans="1:5" ht="20.100000000000001" customHeight="1" x14ac:dyDescent="0.25">
      <c r="A22" s="152" t="s">
        <v>61</v>
      </c>
      <c r="B22" s="153" t="s">
        <v>58</v>
      </c>
      <c r="C22" s="153" t="s">
        <v>68</v>
      </c>
      <c r="D22" s="153" t="s">
        <v>50</v>
      </c>
      <c r="E22" s="154">
        <f>E23</f>
        <v>53</v>
      </c>
    </row>
    <row r="23" spans="1:5" ht="30" customHeight="1" x14ac:dyDescent="0.25">
      <c r="A23" s="152" t="s">
        <v>219</v>
      </c>
      <c r="B23" s="153" t="s">
        <v>58</v>
      </c>
      <c r="C23" s="153" t="s">
        <v>218</v>
      </c>
      <c r="D23" s="153"/>
      <c r="E23" s="154">
        <f>SUM(E24:E24)</f>
        <v>53</v>
      </c>
    </row>
    <row r="24" spans="1:5" ht="30.75" customHeight="1" x14ac:dyDescent="0.25">
      <c r="A24" s="156" t="s">
        <v>63</v>
      </c>
      <c r="B24" s="157" t="s">
        <v>58</v>
      </c>
      <c r="C24" s="157" t="s">
        <v>217</v>
      </c>
      <c r="D24" s="157" t="s">
        <v>64</v>
      </c>
      <c r="E24" s="162">
        <v>53</v>
      </c>
    </row>
    <row r="25" spans="1:5" ht="42.75" x14ac:dyDescent="0.25">
      <c r="A25" s="152" t="s">
        <v>69</v>
      </c>
      <c r="B25" s="153" t="s">
        <v>70</v>
      </c>
      <c r="C25" s="153" t="s">
        <v>50</v>
      </c>
      <c r="D25" s="153" t="s">
        <v>50</v>
      </c>
      <c r="E25" s="154">
        <f>E26</f>
        <v>50604.5</v>
      </c>
    </row>
    <row r="26" spans="1:5" ht="42.75" customHeight="1" x14ac:dyDescent="0.25">
      <c r="A26" s="152" t="s">
        <v>220</v>
      </c>
      <c r="B26" s="153" t="s">
        <v>70</v>
      </c>
      <c r="C26" s="153" t="s">
        <v>214</v>
      </c>
      <c r="D26" s="153"/>
      <c r="E26" s="154">
        <f>E27</f>
        <v>50604.5</v>
      </c>
    </row>
    <row r="27" spans="1:5" ht="28.5" x14ac:dyDescent="0.25">
      <c r="A27" s="152" t="s">
        <v>71</v>
      </c>
      <c r="B27" s="153" t="s">
        <v>70</v>
      </c>
      <c r="C27" s="153" t="s">
        <v>222</v>
      </c>
      <c r="D27" s="153"/>
      <c r="E27" s="154">
        <f>E28</f>
        <v>50604.5</v>
      </c>
    </row>
    <row r="28" spans="1:5" ht="28.5" x14ac:dyDescent="0.25">
      <c r="A28" s="152" t="s">
        <v>71</v>
      </c>
      <c r="B28" s="153" t="s">
        <v>70</v>
      </c>
      <c r="C28" s="153" t="s">
        <v>72</v>
      </c>
      <c r="D28" s="153"/>
      <c r="E28" s="154">
        <f>E29</f>
        <v>50604.5</v>
      </c>
    </row>
    <row r="29" spans="1:5" ht="30.75" customHeight="1" x14ac:dyDescent="0.25">
      <c r="A29" s="152" t="s">
        <v>219</v>
      </c>
      <c r="B29" s="153" t="s">
        <v>70</v>
      </c>
      <c r="C29" s="153" t="s">
        <v>221</v>
      </c>
      <c r="D29" s="153"/>
      <c r="E29" s="154">
        <f>SUM(E30:E32)</f>
        <v>50604.5</v>
      </c>
    </row>
    <row r="30" spans="1:5" ht="43.5" customHeight="1" x14ac:dyDescent="0.25">
      <c r="A30" s="156" t="s">
        <v>55</v>
      </c>
      <c r="B30" s="157" t="s">
        <v>70</v>
      </c>
      <c r="C30" s="157" t="s">
        <v>221</v>
      </c>
      <c r="D30" s="157" t="s">
        <v>56</v>
      </c>
      <c r="E30" s="162">
        <v>47301.1</v>
      </c>
    </row>
    <row r="31" spans="1:5" ht="30.75" customHeight="1" x14ac:dyDescent="0.25">
      <c r="A31" s="156" t="s">
        <v>63</v>
      </c>
      <c r="B31" s="157" t="s">
        <v>70</v>
      </c>
      <c r="C31" s="157" t="s">
        <v>221</v>
      </c>
      <c r="D31" s="157" t="s">
        <v>64</v>
      </c>
      <c r="E31" s="162">
        <v>3300.9</v>
      </c>
    </row>
    <row r="32" spans="1:5" ht="20.100000000000001" customHeight="1" x14ac:dyDescent="0.25">
      <c r="A32" s="156" t="s">
        <v>65</v>
      </c>
      <c r="B32" s="157" t="s">
        <v>70</v>
      </c>
      <c r="C32" s="157" t="s">
        <v>221</v>
      </c>
      <c r="D32" s="157" t="s">
        <v>66</v>
      </c>
      <c r="E32" s="162">
        <v>2.5</v>
      </c>
    </row>
    <row r="33" spans="1:5" ht="27.75" customHeight="1" x14ac:dyDescent="0.25">
      <c r="A33" s="152" t="s">
        <v>73</v>
      </c>
      <c r="B33" s="153" t="s">
        <v>74</v>
      </c>
      <c r="C33" s="153" t="s">
        <v>50</v>
      </c>
      <c r="D33" s="153" t="s">
        <v>50</v>
      </c>
      <c r="E33" s="154">
        <f>E35</f>
        <v>1483</v>
      </c>
    </row>
    <row r="34" spans="1:5" ht="46.5" customHeight="1" x14ac:dyDescent="0.25">
      <c r="A34" s="152" t="s">
        <v>220</v>
      </c>
      <c r="B34" s="153" t="s">
        <v>74</v>
      </c>
      <c r="C34" s="153" t="s">
        <v>214</v>
      </c>
      <c r="D34" s="153"/>
      <c r="E34" s="154">
        <f>E35</f>
        <v>1483</v>
      </c>
    </row>
    <row r="35" spans="1:5" ht="27" customHeight="1" x14ac:dyDescent="0.25">
      <c r="A35" s="152" t="s">
        <v>75</v>
      </c>
      <c r="B35" s="153" t="s">
        <v>74</v>
      </c>
      <c r="C35" s="153" t="s">
        <v>76</v>
      </c>
      <c r="D35" s="153" t="s">
        <v>50</v>
      </c>
      <c r="E35" s="154">
        <f>E36+E39</f>
        <v>1483</v>
      </c>
    </row>
    <row r="36" spans="1:5" ht="30" customHeight="1" x14ac:dyDescent="0.25">
      <c r="A36" s="152" t="s">
        <v>79</v>
      </c>
      <c r="B36" s="153" t="s">
        <v>74</v>
      </c>
      <c r="C36" s="153" t="s">
        <v>78</v>
      </c>
      <c r="D36" s="153" t="s">
        <v>50</v>
      </c>
      <c r="E36" s="154">
        <f>E37</f>
        <v>1475</v>
      </c>
    </row>
    <row r="37" spans="1:5" ht="31.5" customHeight="1" x14ac:dyDescent="0.25">
      <c r="A37" s="152" t="s">
        <v>219</v>
      </c>
      <c r="B37" s="153" t="s">
        <v>74</v>
      </c>
      <c r="C37" s="153" t="s">
        <v>223</v>
      </c>
      <c r="D37" s="153" t="s">
        <v>50</v>
      </c>
      <c r="E37" s="154">
        <f>SUM(E38:E38)</f>
        <v>1475</v>
      </c>
    </row>
    <row r="38" spans="1:5" ht="46.5" customHeight="1" x14ac:dyDescent="0.25">
      <c r="A38" s="156" t="s">
        <v>55</v>
      </c>
      <c r="B38" s="157" t="s">
        <v>74</v>
      </c>
      <c r="C38" s="157" t="s">
        <v>223</v>
      </c>
      <c r="D38" s="157" t="s">
        <v>56</v>
      </c>
      <c r="E38" s="162">
        <v>1475</v>
      </c>
    </row>
    <row r="39" spans="1:5" ht="19.5" customHeight="1" x14ac:dyDescent="0.25">
      <c r="A39" s="152" t="s">
        <v>77</v>
      </c>
      <c r="B39" s="153" t="s">
        <v>74</v>
      </c>
      <c r="C39" s="153" t="s">
        <v>80</v>
      </c>
      <c r="D39" s="153" t="s">
        <v>50</v>
      </c>
      <c r="E39" s="154">
        <f>E40</f>
        <v>8</v>
      </c>
    </row>
    <row r="40" spans="1:5" ht="31.5" customHeight="1" x14ac:dyDescent="0.25">
      <c r="A40" s="152" t="s">
        <v>219</v>
      </c>
      <c r="B40" s="153" t="s">
        <v>74</v>
      </c>
      <c r="C40" s="153" t="s">
        <v>224</v>
      </c>
      <c r="D40" s="153" t="s">
        <v>50</v>
      </c>
      <c r="E40" s="154">
        <f>E41</f>
        <v>8</v>
      </c>
    </row>
    <row r="41" spans="1:5" ht="33.75" customHeight="1" x14ac:dyDescent="0.25">
      <c r="A41" s="156" t="s">
        <v>63</v>
      </c>
      <c r="B41" s="157" t="s">
        <v>74</v>
      </c>
      <c r="C41" s="157" t="s">
        <v>224</v>
      </c>
      <c r="D41" s="157" t="s">
        <v>64</v>
      </c>
      <c r="E41" s="162">
        <v>8</v>
      </c>
    </row>
    <row r="42" spans="1:5" ht="20.100000000000001" customHeight="1" x14ac:dyDescent="0.25">
      <c r="A42" s="152" t="s">
        <v>81</v>
      </c>
      <c r="B42" s="153" t="s">
        <v>82</v>
      </c>
      <c r="C42" s="153"/>
      <c r="D42" s="153" t="s">
        <v>50</v>
      </c>
      <c r="E42" s="154">
        <f>E43</f>
        <v>200</v>
      </c>
    </row>
    <row r="43" spans="1:5" ht="45" customHeight="1" x14ac:dyDescent="0.25">
      <c r="A43" s="152" t="s">
        <v>220</v>
      </c>
      <c r="B43" s="153" t="s">
        <v>82</v>
      </c>
      <c r="C43" s="153" t="s">
        <v>214</v>
      </c>
      <c r="D43" s="153"/>
      <c r="E43" s="154">
        <f>E44</f>
        <v>200</v>
      </c>
    </row>
    <row r="44" spans="1:5" ht="20.100000000000001" customHeight="1" x14ac:dyDescent="0.25">
      <c r="A44" s="152" t="s">
        <v>83</v>
      </c>
      <c r="B44" s="153" t="s">
        <v>82</v>
      </c>
      <c r="C44" s="153" t="s">
        <v>225</v>
      </c>
      <c r="D44" s="153" t="s">
        <v>50</v>
      </c>
      <c r="E44" s="154">
        <f>E45</f>
        <v>200</v>
      </c>
    </row>
    <row r="45" spans="1:5" ht="28.5" x14ac:dyDescent="0.25">
      <c r="A45" s="152" t="s">
        <v>84</v>
      </c>
      <c r="B45" s="153" t="s">
        <v>82</v>
      </c>
      <c r="C45" s="153" t="s">
        <v>236</v>
      </c>
      <c r="D45" s="153"/>
      <c r="E45" s="154">
        <f>E46</f>
        <v>200</v>
      </c>
    </row>
    <row r="46" spans="1:5" ht="20.100000000000001" customHeight="1" x14ac:dyDescent="0.25">
      <c r="A46" s="156" t="s">
        <v>65</v>
      </c>
      <c r="B46" s="157" t="s">
        <v>82</v>
      </c>
      <c r="C46" s="157" t="s">
        <v>236</v>
      </c>
      <c r="D46" s="157" t="s">
        <v>66</v>
      </c>
      <c r="E46" s="162">
        <v>200</v>
      </c>
    </row>
    <row r="47" spans="1:5" ht="20.100000000000001" customHeight="1" x14ac:dyDescent="0.25">
      <c r="A47" s="152" t="s">
        <v>85</v>
      </c>
      <c r="B47" s="153" t="s">
        <v>86</v>
      </c>
      <c r="C47" s="153" t="s">
        <v>50</v>
      </c>
      <c r="D47" s="153" t="s">
        <v>50</v>
      </c>
      <c r="E47" s="154">
        <f>E48+E53+E58</f>
        <v>15576.199999999997</v>
      </c>
    </row>
    <row r="48" spans="1:5" ht="41.25" customHeight="1" x14ac:dyDescent="0.25">
      <c r="A48" s="152" t="s">
        <v>220</v>
      </c>
      <c r="B48" s="153" t="s">
        <v>86</v>
      </c>
      <c r="C48" s="153" t="s">
        <v>214</v>
      </c>
      <c r="D48" s="153"/>
      <c r="E48" s="154">
        <f>E49</f>
        <v>0.7</v>
      </c>
    </row>
    <row r="49" spans="1:5" ht="28.5" x14ac:dyDescent="0.25">
      <c r="A49" s="152" t="s">
        <v>71</v>
      </c>
      <c r="B49" s="163" t="s">
        <v>86</v>
      </c>
      <c r="C49" s="163" t="s">
        <v>222</v>
      </c>
      <c r="D49" s="153"/>
      <c r="E49" s="154">
        <f>E50</f>
        <v>0.7</v>
      </c>
    </row>
    <row r="50" spans="1:5" ht="44.25" customHeight="1" x14ac:dyDescent="0.25">
      <c r="A50" s="164" t="s">
        <v>227</v>
      </c>
      <c r="B50" s="165" t="s">
        <v>86</v>
      </c>
      <c r="C50" s="166" t="s">
        <v>226</v>
      </c>
      <c r="D50" s="153"/>
      <c r="E50" s="154">
        <f>E51</f>
        <v>0.7</v>
      </c>
    </row>
    <row r="51" spans="1:5" ht="84.75" customHeight="1" x14ac:dyDescent="0.25">
      <c r="A51" s="167" t="s">
        <v>229</v>
      </c>
      <c r="B51" s="168" t="s">
        <v>86</v>
      </c>
      <c r="C51" s="169" t="s">
        <v>228</v>
      </c>
      <c r="D51" s="153"/>
      <c r="E51" s="154">
        <f>E52</f>
        <v>0.7</v>
      </c>
    </row>
    <row r="52" spans="1:5" ht="30.75" customHeight="1" x14ac:dyDescent="0.25">
      <c r="A52" s="156" t="s">
        <v>63</v>
      </c>
      <c r="B52" s="170" t="s">
        <v>86</v>
      </c>
      <c r="C52" s="171" t="s">
        <v>228</v>
      </c>
      <c r="D52" s="157" t="s">
        <v>64</v>
      </c>
      <c r="E52" s="162">
        <v>0.7</v>
      </c>
    </row>
    <row r="53" spans="1:5" ht="28.5" x14ac:dyDescent="0.25">
      <c r="A53" s="152" t="s">
        <v>87</v>
      </c>
      <c r="B53" s="153" t="s">
        <v>86</v>
      </c>
      <c r="C53" s="153" t="s">
        <v>231</v>
      </c>
      <c r="D53" s="153"/>
      <c r="E53" s="154">
        <f>E54</f>
        <v>514.6</v>
      </c>
    </row>
    <row r="54" spans="1:5" ht="28.5" x14ac:dyDescent="0.25">
      <c r="A54" s="152" t="s">
        <v>233</v>
      </c>
      <c r="B54" s="153" t="s">
        <v>86</v>
      </c>
      <c r="C54" s="153" t="s">
        <v>230</v>
      </c>
      <c r="D54" s="153"/>
      <c r="E54" s="154">
        <f>E55</f>
        <v>514.6</v>
      </c>
    </row>
    <row r="55" spans="1:5" ht="51.75" customHeight="1" x14ac:dyDescent="0.25">
      <c r="A55" s="152" t="s">
        <v>232</v>
      </c>
      <c r="B55" s="153" t="s">
        <v>86</v>
      </c>
      <c r="C55" s="153" t="s">
        <v>329</v>
      </c>
      <c r="D55" s="153"/>
      <c r="E55" s="154">
        <f>SUM(E56:E57)</f>
        <v>514.6</v>
      </c>
    </row>
    <row r="56" spans="1:5" ht="32.25" customHeight="1" x14ac:dyDescent="0.25">
      <c r="A56" s="156" t="s">
        <v>63</v>
      </c>
      <c r="B56" s="157" t="s">
        <v>86</v>
      </c>
      <c r="C56" s="157" t="s">
        <v>329</v>
      </c>
      <c r="D56" s="157" t="s">
        <v>64</v>
      </c>
      <c r="E56" s="162">
        <v>281.60000000000002</v>
      </c>
    </row>
    <row r="57" spans="1:5" ht="20.100000000000001" customHeight="1" x14ac:dyDescent="0.25">
      <c r="A57" s="156" t="s">
        <v>65</v>
      </c>
      <c r="B57" s="157" t="s">
        <v>86</v>
      </c>
      <c r="C57" s="157" t="s">
        <v>329</v>
      </c>
      <c r="D57" s="157" t="s">
        <v>66</v>
      </c>
      <c r="E57" s="162">
        <v>233</v>
      </c>
    </row>
    <row r="58" spans="1:5" ht="28.5" x14ac:dyDescent="0.25">
      <c r="A58" s="152" t="s">
        <v>88</v>
      </c>
      <c r="B58" s="153" t="s">
        <v>86</v>
      </c>
      <c r="C58" s="153" t="s">
        <v>234</v>
      </c>
      <c r="D58" s="153"/>
      <c r="E58" s="154">
        <f>E59+E62+E65+E68</f>
        <v>15060.899999999998</v>
      </c>
    </row>
    <row r="59" spans="1:5" ht="28.5" x14ac:dyDescent="0.25">
      <c r="A59" s="152" t="s">
        <v>330</v>
      </c>
      <c r="B59" s="153" t="s">
        <v>86</v>
      </c>
      <c r="C59" s="153" t="s">
        <v>339</v>
      </c>
      <c r="D59" s="153"/>
      <c r="E59" s="154">
        <f>E60</f>
        <v>1101.3</v>
      </c>
    </row>
    <row r="60" spans="1:5" ht="42.75" x14ac:dyDescent="0.25">
      <c r="A60" s="152" t="s">
        <v>235</v>
      </c>
      <c r="B60" s="153" t="s">
        <v>86</v>
      </c>
      <c r="C60" s="153" t="s">
        <v>238</v>
      </c>
      <c r="D60" s="153"/>
      <c r="E60" s="154">
        <f>E61</f>
        <v>1101.3</v>
      </c>
    </row>
    <row r="61" spans="1:5" ht="27.75" customHeight="1" x14ac:dyDescent="0.25">
      <c r="A61" s="156" t="s">
        <v>63</v>
      </c>
      <c r="B61" s="157" t="s">
        <v>86</v>
      </c>
      <c r="C61" s="157" t="s">
        <v>238</v>
      </c>
      <c r="D61" s="157" t="s">
        <v>64</v>
      </c>
      <c r="E61" s="162">
        <v>1101.3</v>
      </c>
    </row>
    <row r="62" spans="1:5" s="172" customFormat="1" ht="30" customHeight="1" x14ac:dyDescent="0.25">
      <c r="A62" s="152" t="s">
        <v>239</v>
      </c>
      <c r="B62" s="153" t="s">
        <v>86</v>
      </c>
      <c r="C62" s="153" t="s">
        <v>340</v>
      </c>
      <c r="D62" s="153"/>
      <c r="E62" s="154">
        <f>E63</f>
        <v>50</v>
      </c>
    </row>
    <row r="63" spans="1:5" s="172" customFormat="1" ht="44.25" customHeight="1" x14ac:dyDescent="0.25">
      <c r="A63" s="152" t="s">
        <v>235</v>
      </c>
      <c r="B63" s="153" t="s">
        <v>86</v>
      </c>
      <c r="C63" s="153" t="s">
        <v>341</v>
      </c>
      <c r="D63" s="153"/>
      <c r="E63" s="154">
        <f>SUM(E64:E64)</f>
        <v>50</v>
      </c>
    </row>
    <row r="64" spans="1:5" ht="20.100000000000001" customHeight="1" x14ac:dyDescent="0.25">
      <c r="A64" s="156" t="s">
        <v>92</v>
      </c>
      <c r="B64" s="157" t="s">
        <v>86</v>
      </c>
      <c r="C64" s="157" t="s">
        <v>341</v>
      </c>
      <c r="D64" s="157" t="s">
        <v>93</v>
      </c>
      <c r="E64" s="162">
        <v>50</v>
      </c>
    </row>
    <row r="65" spans="1:5" ht="60" customHeight="1" x14ac:dyDescent="0.25">
      <c r="A65" s="173" t="s">
        <v>242</v>
      </c>
      <c r="B65" s="153" t="s">
        <v>86</v>
      </c>
      <c r="C65" s="153" t="s">
        <v>240</v>
      </c>
      <c r="D65" s="153"/>
      <c r="E65" s="154">
        <f>E66</f>
        <v>1165.9000000000001</v>
      </c>
    </row>
    <row r="66" spans="1:5" ht="57.75" customHeight="1" x14ac:dyDescent="0.25">
      <c r="A66" s="173" t="s">
        <v>243</v>
      </c>
      <c r="B66" s="153" t="s">
        <v>86</v>
      </c>
      <c r="C66" s="153" t="s">
        <v>241</v>
      </c>
      <c r="D66" s="153"/>
      <c r="E66" s="154">
        <f>E67</f>
        <v>1165.9000000000001</v>
      </c>
    </row>
    <row r="67" spans="1:5" ht="31.5" customHeight="1" x14ac:dyDescent="0.25">
      <c r="A67" s="156" t="s">
        <v>63</v>
      </c>
      <c r="B67" s="157" t="s">
        <v>86</v>
      </c>
      <c r="C67" s="157" t="s">
        <v>241</v>
      </c>
      <c r="D67" s="157" t="s">
        <v>64</v>
      </c>
      <c r="E67" s="162">
        <v>1165.9000000000001</v>
      </c>
    </row>
    <row r="68" spans="1:5" ht="30" customHeight="1" x14ac:dyDescent="0.25">
      <c r="A68" s="152" t="s">
        <v>90</v>
      </c>
      <c r="B68" s="153" t="s">
        <v>86</v>
      </c>
      <c r="C68" s="153" t="s">
        <v>244</v>
      </c>
      <c r="D68" s="153"/>
      <c r="E68" s="154">
        <f>SUM(E69,E71,E73)</f>
        <v>12743.699999999999</v>
      </c>
    </row>
    <row r="69" spans="1:5" s="172" customFormat="1" ht="47.25" customHeight="1" x14ac:dyDescent="0.25">
      <c r="A69" s="152" t="s">
        <v>235</v>
      </c>
      <c r="B69" s="153" t="s">
        <v>86</v>
      </c>
      <c r="C69" s="153" t="s">
        <v>246</v>
      </c>
      <c r="D69" s="153"/>
      <c r="E69" s="154">
        <f>E70</f>
        <v>96.3</v>
      </c>
    </row>
    <row r="70" spans="1:5" ht="20.100000000000001" customHeight="1" x14ac:dyDescent="0.25">
      <c r="A70" s="156" t="s">
        <v>65</v>
      </c>
      <c r="B70" s="157" t="s">
        <v>86</v>
      </c>
      <c r="C70" s="157" t="s">
        <v>246</v>
      </c>
      <c r="D70" s="157" t="s">
        <v>66</v>
      </c>
      <c r="E70" s="162">
        <v>96.3</v>
      </c>
    </row>
    <row r="71" spans="1:5" ht="28.5" x14ac:dyDescent="0.25">
      <c r="A71" s="152" t="s">
        <v>247</v>
      </c>
      <c r="B71" s="153" t="s">
        <v>86</v>
      </c>
      <c r="C71" s="153" t="s">
        <v>248</v>
      </c>
      <c r="D71" s="153"/>
      <c r="E71" s="154">
        <f>E72</f>
        <v>50</v>
      </c>
    </row>
    <row r="72" spans="1:5" x14ac:dyDescent="0.25">
      <c r="A72" s="156" t="s">
        <v>65</v>
      </c>
      <c r="B72" s="157" t="s">
        <v>86</v>
      </c>
      <c r="C72" s="157" t="s">
        <v>248</v>
      </c>
      <c r="D72" s="157" t="s">
        <v>66</v>
      </c>
      <c r="E72" s="162">
        <v>50</v>
      </c>
    </row>
    <row r="73" spans="1:5" ht="30" customHeight="1" x14ac:dyDescent="0.25">
      <c r="A73" s="152" t="s">
        <v>245</v>
      </c>
      <c r="B73" s="153" t="s">
        <v>86</v>
      </c>
      <c r="C73" s="153" t="s">
        <v>516</v>
      </c>
      <c r="D73" s="153"/>
      <c r="E73" s="154">
        <f>E74</f>
        <v>12597.4</v>
      </c>
    </row>
    <row r="74" spans="1:5" ht="22.5" customHeight="1" x14ac:dyDescent="0.25">
      <c r="A74" s="152" t="s">
        <v>91</v>
      </c>
      <c r="B74" s="153" t="s">
        <v>86</v>
      </c>
      <c r="C74" s="153" t="s">
        <v>517</v>
      </c>
      <c r="D74" s="153"/>
      <c r="E74" s="154">
        <f>E75</f>
        <v>12597.4</v>
      </c>
    </row>
    <row r="75" spans="1:5" ht="20.25" customHeight="1" x14ac:dyDescent="0.25">
      <c r="A75" s="156" t="s">
        <v>65</v>
      </c>
      <c r="B75" s="157" t="s">
        <v>86</v>
      </c>
      <c r="C75" s="157" t="s">
        <v>517</v>
      </c>
      <c r="D75" s="157" t="s">
        <v>64</v>
      </c>
      <c r="E75" s="162">
        <v>12597.4</v>
      </c>
    </row>
    <row r="76" spans="1:5" ht="30.75" customHeight="1" x14ac:dyDescent="0.25">
      <c r="A76" s="152" t="s">
        <v>94</v>
      </c>
      <c r="B76" s="153" t="s">
        <v>95</v>
      </c>
      <c r="C76" s="153" t="s">
        <v>50</v>
      </c>
      <c r="D76" s="153" t="s">
        <v>50</v>
      </c>
      <c r="E76" s="154">
        <f>E77+E81</f>
        <v>245.6</v>
      </c>
    </row>
    <row r="77" spans="1:5" ht="44.25" customHeight="1" x14ac:dyDescent="0.25">
      <c r="A77" s="152" t="s">
        <v>96</v>
      </c>
      <c r="B77" s="153" t="s">
        <v>97</v>
      </c>
      <c r="C77" s="153" t="s">
        <v>50</v>
      </c>
      <c r="D77" s="153" t="s">
        <v>50</v>
      </c>
      <c r="E77" s="154">
        <f>E78</f>
        <v>8</v>
      </c>
    </row>
    <row r="78" spans="1:5" ht="40.5" customHeight="1" x14ac:dyDescent="0.25">
      <c r="A78" s="152" t="s">
        <v>98</v>
      </c>
      <c r="B78" s="153" t="s">
        <v>97</v>
      </c>
      <c r="C78" s="153" t="s">
        <v>249</v>
      </c>
      <c r="D78" s="153" t="s">
        <v>50</v>
      </c>
      <c r="E78" s="154">
        <f>E79</f>
        <v>8</v>
      </c>
    </row>
    <row r="79" spans="1:5" ht="42.75" customHeight="1" x14ac:dyDescent="0.25">
      <c r="A79" s="152" t="s">
        <v>250</v>
      </c>
      <c r="B79" s="153" t="s">
        <v>97</v>
      </c>
      <c r="C79" s="153" t="s">
        <v>342</v>
      </c>
      <c r="D79" s="153" t="s">
        <v>50</v>
      </c>
      <c r="E79" s="154">
        <f>E80</f>
        <v>8</v>
      </c>
    </row>
    <row r="80" spans="1:5" ht="30" customHeight="1" x14ac:dyDescent="0.25">
      <c r="A80" s="156" t="s">
        <v>63</v>
      </c>
      <c r="B80" s="157" t="s">
        <v>97</v>
      </c>
      <c r="C80" s="157" t="s">
        <v>342</v>
      </c>
      <c r="D80" s="157" t="s">
        <v>64</v>
      </c>
      <c r="E80" s="162">
        <v>8</v>
      </c>
    </row>
    <row r="81" spans="1:5" ht="28.5" x14ac:dyDescent="0.25">
      <c r="A81" s="152" t="s">
        <v>99</v>
      </c>
      <c r="B81" s="153" t="s">
        <v>100</v>
      </c>
      <c r="C81" s="153"/>
      <c r="D81" s="153"/>
      <c r="E81" s="154">
        <f>E82+E85</f>
        <v>237.6</v>
      </c>
    </row>
    <row r="82" spans="1:5" ht="71.25" customHeight="1" x14ac:dyDescent="0.25">
      <c r="A82" s="173" t="s">
        <v>211</v>
      </c>
      <c r="B82" s="153" t="s">
        <v>100</v>
      </c>
      <c r="C82" s="153" t="s">
        <v>315</v>
      </c>
      <c r="D82" s="153"/>
      <c r="E82" s="154">
        <f>E83</f>
        <v>4</v>
      </c>
    </row>
    <row r="83" spans="1:5" ht="45.75" customHeight="1" x14ac:dyDescent="0.25">
      <c r="A83" s="173" t="s">
        <v>251</v>
      </c>
      <c r="B83" s="153" t="s">
        <v>100</v>
      </c>
      <c r="C83" s="153" t="s">
        <v>331</v>
      </c>
      <c r="D83" s="153"/>
      <c r="E83" s="154">
        <f>E84</f>
        <v>4</v>
      </c>
    </row>
    <row r="84" spans="1:5" ht="33" customHeight="1" x14ac:dyDescent="0.25">
      <c r="A84" s="156" t="s">
        <v>63</v>
      </c>
      <c r="B84" s="157" t="s">
        <v>100</v>
      </c>
      <c r="C84" s="157" t="s">
        <v>331</v>
      </c>
      <c r="D84" s="157" t="s">
        <v>64</v>
      </c>
      <c r="E84" s="162">
        <v>4</v>
      </c>
    </row>
    <row r="85" spans="1:5" ht="42.75" customHeight="1" x14ac:dyDescent="0.25">
      <c r="A85" s="174" t="s">
        <v>210</v>
      </c>
      <c r="B85" s="153" t="s">
        <v>100</v>
      </c>
      <c r="C85" s="153" t="s">
        <v>316</v>
      </c>
      <c r="D85" s="153"/>
      <c r="E85" s="154">
        <f>E86</f>
        <v>233.6</v>
      </c>
    </row>
    <row r="86" spans="1:5" ht="20.100000000000001" customHeight="1" x14ac:dyDescent="0.25">
      <c r="A86" s="174" t="s">
        <v>252</v>
      </c>
      <c r="B86" s="153" t="s">
        <v>100</v>
      </c>
      <c r="C86" s="153" t="s">
        <v>332</v>
      </c>
      <c r="D86" s="153"/>
      <c r="E86" s="154">
        <f>E87</f>
        <v>233.6</v>
      </c>
    </row>
    <row r="87" spans="1:5" ht="31.5" customHeight="1" x14ac:dyDescent="0.25">
      <c r="A87" s="156" t="s">
        <v>63</v>
      </c>
      <c r="B87" s="157" t="s">
        <v>100</v>
      </c>
      <c r="C87" s="157" t="s">
        <v>332</v>
      </c>
      <c r="D87" s="157" t="s">
        <v>64</v>
      </c>
      <c r="E87" s="162">
        <v>233.6</v>
      </c>
    </row>
    <row r="88" spans="1:5" ht="20.100000000000001" customHeight="1" x14ac:dyDescent="0.25">
      <c r="A88" s="152" t="s">
        <v>101</v>
      </c>
      <c r="B88" s="153" t="s">
        <v>102</v>
      </c>
      <c r="C88" s="157"/>
      <c r="D88" s="157"/>
      <c r="E88" s="154">
        <f>E89+E96+E101+E118</f>
        <v>119868.49999999999</v>
      </c>
    </row>
    <row r="89" spans="1:5" ht="20.100000000000001" customHeight="1" x14ac:dyDescent="0.25">
      <c r="A89" s="152" t="s">
        <v>103</v>
      </c>
      <c r="B89" s="153" t="s">
        <v>104</v>
      </c>
      <c r="C89" s="153" t="s">
        <v>50</v>
      </c>
      <c r="D89" s="153" t="s">
        <v>50</v>
      </c>
      <c r="E89" s="154">
        <f>E90</f>
        <v>183.70000000000002</v>
      </c>
    </row>
    <row r="90" spans="1:5" ht="41.25" customHeight="1" x14ac:dyDescent="0.25">
      <c r="A90" s="152" t="s">
        <v>220</v>
      </c>
      <c r="B90" s="153" t="s">
        <v>104</v>
      </c>
      <c r="C90" s="153" t="s">
        <v>214</v>
      </c>
      <c r="D90" s="153"/>
      <c r="E90" s="154">
        <f>E91</f>
        <v>183.70000000000002</v>
      </c>
    </row>
    <row r="91" spans="1:5" ht="28.5" x14ac:dyDescent="0.25">
      <c r="A91" s="152" t="s">
        <v>71</v>
      </c>
      <c r="B91" s="153" t="s">
        <v>104</v>
      </c>
      <c r="C91" s="153" t="s">
        <v>222</v>
      </c>
      <c r="D91" s="153"/>
      <c r="E91" s="154">
        <f>E92</f>
        <v>183.70000000000002</v>
      </c>
    </row>
    <row r="92" spans="1:5" ht="47.25" customHeight="1" x14ac:dyDescent="0.25">
      <c r="A92" s="164" t="s">
        <v>227</v>
      </c>
      <c r="B92" s="165" t="s">
        <v>104</v>
      </c>
      <c r="C92" s="166" t="s">
        <v>226</v>
      </c>
      <c r="D92" s="153"/>
      <c r="E92" s="154">
        <f>E93</f>
        <v>183.70000000000002</v>
      </c>
    </row>
    <row r="93" spans="1:5" ht="42.75" customHeight="1" x14ac:dyDescent="0.25">
      <c r="A93" s="152" t="s">
        <v>343</v>
      </c>
      <c r="B93" s="153" t="s">
        <v>104</v>
      </c>
      <c r="C93" s="153" t="s">
        <v>333</v>
      </c>
      <c r="D93" s="153"/>
      <c r="E93" s="154">
        <f>SUM(E94:E95)</f>
        <v>183.70000000000002</v>
      </c>
    </row>
    <row r="94" spans="1:5" ht="45" customHeight="1" x14ac:dyDescent="0.25">
      <c r="A94" s="156" t="s">
        <v>55</v>
      </c>
      <c r="B94" s="157" t="s">
        <v>104</v>
      </c>
      <c r="C94" s="157" t="s">
        <v>333</v>
      </c>
      <c r="D94" s="157" t="s">
        <v>56</v>
      </c>
      <c r="E94" s="162">
        <v>174.9</v>
      </c>
    </row>
    <row r="95" spans="1:5" ht="32.25" customHeight="1" x14ac:dyDescent="0.25">
      <c r="A95" s="156" t="s">
        <v>63</v>
      </c>
      <c r="B95" s="157" t="s">
        <v>104</v>
      </c>
      <c r="C95" s="157" t="s">
        <v>333</v>
      </c>
      <c r="D95" s="157" t="s">
        <v>64</v>
      </c>
      <c r="E95" s="162">
        <v>8.8000000000000007</v>
      </c>
    </row>
    <row r="96" spans="1:5" s="172" customFormat="1" ht="20.100000000000001" customHeight="1" x14ac:dyDescent="0.25">
      <c r="A96" s="152" t="s">
        <v>320</v>
      </c>
      <c r="B96" s="153" t="s">
        <v>318</v>
      </c>
      <c r="C96" s="153"/>
      <c r="D96" s="153"/>
      <c r="E96" s="154">
        <f>E97</f>
        <v>1118.5999999999999</v>
      </c>
    </row>
    <row r="97" spans="1:5" s="172" customFormat="1" ht="20.100000000000001" customHeight="1" x14ac:dyDescent="0.25">
      <c r="A97" s="152" t="s">
        <v>322</v>
      </c>
      <c r="B97" s="153" t="s">
        <v>318</v>
      </c>
      <c r="C97" s="153" t="s">
        <v>323</v>
      </c>
      <c r="D97" s="153"/>
      <c r="E97" s="154">
        <f>E98</f>
        <v>1118.5999999999999</v>
      </c>
    </row>
    <row r="98" spans="1:5" s="172" customFormat="1" ht="45" customHeight="1" x14ac:dyDescent="0.25">
      <c r="A98" s="152" t="s">
        <v>518</v>
      </c>
      <c r="B98" s="153" t="s">
        <v>318</v>
      </c>
      <c r="C98" s="153" t="s">
        <v>324</v>
      </c>
      <c r="D98" s="153"/>
      <c r="E98" s="154">
        <f>SUM(E99:E100)</f>
        <v>1118.5999999999999</v>
      </c>
    </row>
    <row r="99" spans="1:5" s="172" customFormat="1" ht="32.25" customHeight="1" x14ac:dyDescent="0.25">
      <c r="A99" s="156" t="s">
        <v>63</v>
      </c>
      <c r="B99" s="157" t="s">
        <v>318</v>
      </c>
      <c r="C99" s="157" t="s">
        <v>324</v>
      </c>
      <c r="D99" s="157" t="s">
        <v>64</v>
      </c>
      <c r="E99" s="162">
        <v>843.6</v>
      </c>
    </row>
    <row r="100" spans="1:5" ht="20.100000000000001" customHeight="1" x14ac:dyDescent="0.25">
      <c r="A100" s="175" t="s">
        <v>65</v>
      </c>
      <c r="B100" s="157" t="s">
        <v>318</v>
      </c>
      <c r="C100" s="157" t="s">
        <v>324</v>
      </c>
      <c r="D100" s="157" t="s">
        <v>66</v>
      </c>
      <c r="E100" s="162">
        <v>275</v>
      </c>
    </row>
    <row r="101" spans="1:5" ht="20.100000000000001" customHeight="1" x14ac:dyDescent="0.25">
      <c r="A101" s="152" t="s">
        <v>105</v>
      </c>
      <c r="B101" s="153" t="s">
        <v>106</v>
      </c>
      <c r="C101" s="153" t="s">
        <v>50</v>
      </c>
      <c r="D101" s="153" t="s">
        <v>50</v>
      </c>
      <c r="E101" s="154">
        <f>E102+E108</f>
        <v>117308.29999999999</v>
      </c>
    </row>
    <row r="102" spans="1:5" ht="60" customHeight="1" x14ac:dyDescent="0.25">
      <c r="A102" s="176" t="s">
        <v>212</v>
      </c>
      <c r="B102" s="153" t="s">
        <v>106</v>
      </c>
      <c r="C102" s="153" t="s">
        <v>253</v>
      </c>
      <c r="D102" s="153" t="s">
        <v>50</v>
      </c>
      <c r="E102" s="154">
        <f>E105+E103</f>
        <v>93798.099999999991</v>
      </c>
    </row>
    <row r="103" spans="1:5" ht="45.75" customHeight="1" x14ac:dyDescent="0.25">
      <c r="A103" s="176" t="s">
        <v>256</v>
      </c>
      <c r="B103" s="153" t="s">
        <v>106</v>
      </c>
      <c r="C103" s="153" t="s">
        <v>255</v>
      </c>
      <c r="D103" s="157"/>
      <c r="E103" s="154">
        <f>E104</f>
        <v>5446.2</v>
      </c>
    </row>
    <row r="104" spans="1:5" ht="30" customHeight="1" x14ac:dyDescent="0.25">
      <c r="A104" s="156" t="s">
        <v>63</v>
      </c>
      <c r="B104" s="157" t="s">
        <v>106</v>
      </c>
      <c r="C104" s="157" t="s">
        <v>255</v>
      </c>
      <c r="D104" s="157" t="s">
        <v>64</v>
      </c>
      <c r="E104" s="177">
        <v>5446.2</v>
      </c>
    </row>
    <row r="105" spans="1:5" ht="28.5" x14ac:dyDescent="0.25">
      <c r="A105" s="176" t="s">
        <v>245</v>
      </c>
      <c r="B105" s="153" t="s">
        <v>106</v>
      </c>
      <c r="C105" s="153" t="s">
        <v>254</v>
      </c>
      <c r="D105" s="153" t="s">
        <v>50</v>
      </c>
      <c r="E105" s="154">
        <f>E106</f>
        <v>88351.9</v>
      </c>
    </row>
    <row r="106" spans="1:5" ht="30.75" customHeight="1" x14ac:dyDescent="0.25">
      <c r="A106" s="176" t="s">
        <v>520</v>
      </c>
      <c r="B106" s="153" t="s">
        <v>106</v>
      </c>
      <c r="C106" s="153" t="s">
        <v>519</v>
      </c>
      <c r="D106" s="153"/>
      <c r="E106" s="154">
        <f>E107</f>
        <v>88351.9</v>
      </c>
    </row>
    <row r="107" spans="1:5" ht="30" customHeight="1" x14ac:dyDescent="0.25">
      <c r="A107" s="156" t="s">
        <v>63</v>
      </c>
      <c r="B107" s="157" t="s">
        <v>106</v>
      </c>
      <c r="C107" s="157" t="s">
        <v>519</v>
      </c>
      <c r="D107" s="157" t="s">
        <v>64</v>
      </c>
      <c r="E107" s="162">
        <v>88351.9</v>
      </c>
    </row>
    <row r="108" spans="1:5" ht="31.5" customHeight="1" x14ac:dyDescent="0.25">
      <c r="A108" s="176" t="s">
        <v>258</v>
      </c>
      <c r="B108" s="153" t="s">
        <v>106</v>
      </c>
      <c r="C108" s="153" t="s">
        <v>257</v>
      </c>
      <c r="D108" s="153"/>
      <c r="E108" s="154">
        <f>SUM(E114,E116,E109)</f>
        <v>23510.2</v>
      </c>
    </row>
    <row r="109" spans="1:5" ht="20.25" customHeight="1" x14ac:dyDescent="0.25">
      <c r="A109" s="176" t="s">
        <v>383</v>
      </c>
      <c r="B109" s="153" t="s">
        <v>106</v>
      </c>
      <c r="C109" s="153" t="s">
        <v>384</v>
      </c>
      <c r="D109" s="153"/>
      <c r="E109" s="154">
        <f>E110</f>
        <v>15332.300000000001</v>
      </c>
    </row>
    <row r="110" spans="1:5" ht="32.25" customHeight="1" x14ac:dyDescent="0.25">
      <c r="A110" s="176" t="s">
        <v>385</v>
      </c>
      <c r="B110" s="153" t="s">
        <v>106</v>
      </c>
      <c r="C110" s="153" t="s">
        <v>386</v>
      </c>
      <c r="D110" s="153"/>
      <c r="E110" s="154">
        <f>E111+E112+E113</f>
        <v>15332.300000000001</v>
      </c>
    </row>
    <row r="111" spans="1:5" ht="48" customHeight="1" x14ac:dyDescent="0.25">
      <c r="A111" s="156" t="s">
        <v>55</v>
      </c>
      <c r="B111" s="157" t="s">
        <v>106</v>
      </c>
      <c r="C111" s="157" t="s">
        <v>386</v>
      </c>
      <c r="D111" s="157" t="s">
        <v>56</v>
      </c>
      <c r="E111" s="162">
        <v>5570.6</v>
      </c>
    </row>
    <row r="112" spans="1:5" ht="30.75" customHeight="1" x14ac:dyDescent="0.25">
      <c r="A112" s="156" t="s">
        <v>63</v>
      </c>
      <c r="B112" s="157" t="s">
        <v>106</v>
      </c>
      <c r="C112" s="157" t="s">
        <v>386</v>
      </c>
      <c r="D112" s="157" t="s">
        <v>64</v>
      </c>
      <c r="E112" s="162">
        <v>9681.1</v>
      </c>
    </row>
    <row r="113" spans="1:5" ht="20.100000000000001" customHeight="1" x14ac:dyDescent="0.25">
      <c r="A113" s="156" t="s">
        <v>65</v>
      </c>
      <c r="B113" s="157" t="s">
        <v>106</v>
      </c>
      <c r="C113" s="157" t="s">
        <v>386</v>
      </c>
      <c r="D113" s="157" t="s">
        <v>66</v>
      </c>
      <c r="E113" s="162">
        <v>80.599999999999994</v>
      </c>
    </row>
    <row r="114" spans="1:5" ht="41.25" customHeight="1" x14ac:dyDescent="0.25">
      <c r="A114" s="176" t="s">
        <v>256</v>
      </c>
      <c r="B114" s="153" t="s">
        <v>106</v>
      </c>
      <c r="C114" s="153" t="s">
        <v>259</v>
      </c>
      <c r="D114" s="153"/>
      <c r="E114" s="154">
        <f>E115</f>
        <v>7877.7</v>
      </c>
    </row>
    <row r="115" spans="1:5" ht="32.25" customHeight="1" x14ac:dyDescent="0.25">
      <c r="A115" s="156" t="s">
        <v>63</v>
      </c>
      <c r="B115" s="157" t="s">
        <v>106</v>
      </c>
      <c r="C115" s="157" t="s">
        <v>259</v>
      </c>
      <c r="D115" s="157" t="s">
        <v>64</v>
      </c>
      <c r="E115" s="162">
        <v>7877.7</v>
      </c>
    </row>
    <row r="116" spans="1:5" ht="28.5" x14ac:dyDescent="0.25">
      <c r="A116" s="178" t="s">
        <v>261</v>
      </c>
      <c r="B116" s="153" t="s">
        <v>106</v>
      </c>
      <c r="C116" s="153" t="s">
        <v>260</v>
      </c>
      <c r="D116" s="153"/>
      <c r="E116" s="154">
        <f>E117</f>
        <v>300.2</v>
      </c>
    </row>
    <row r="117" spans="1:5" ht="28.5" customHeight="1" x14ac:dyDescent="0.25">
      <c r="A117" s="156" t="s">
        <v>63</v>
      </c>
      <c r="B117" s="157" t="s">
        <v>106</v>
      </c>
      <c r="C117" s="157" t="s">
        <v>260</v>
      </c>
      <c r="D117" s="157" t="s">
        <v>64</v>
      </c>
      <c r="E117" s="162">
        <v>300.2</v>
      </c>
    </row>
    <row r="118" spans="1:5" ht="20.100000000000001" customHeight="1" x14ac:dyDescent="0.25">
      <c r="A118" s="152" t="s">
        <v>107</v>
      </c>
      <c r="B118" s="153" t="s">
        <v>108</v>
      </c>
      <c r="C118" s="153" t="s">
        <v>50</v>
      </c>
      <c r="D118" s="153" t="s">
        <v>50</v>
      </c>
      <c r="E118" s="154">
        <f>E119+E124+E126</f>
        <v>1257.9000000000001</v>
      </c>
    </row>
    <row r="119" spans="1:5" ht="29.25" customHeight="1" x14ac:dyDescent="0.25">
      <c r="A119" s="152" t="s">
        <v>262</v>
      </c>
      <c r="B119" s="153" t="s">
        <v>108</v>
      </c>
      <c r="C119" s="153" t="s">
        <v>317</v>
      </c>
      <c r="D119" s="153" t="s">
        <v>50</v>
      </c>
      <c r="E119" s="154">
        <f>SUM(E120)</f>
        <v>212.7</v>
      </c>
    </row>
    <row r="120" spans="1:5" ht="29.25" customHeight="1" x14ac:dyDescent="0.25">
      <c r="A120" s="152" t="s">
        <v>263</v>
      </c>
      <c r="B120" s="153" t="s">
        <v>108</v>
      </c>
      <c r="C120" s="153" t="s">
        <v>334</v>
      </c>
      <c r="D120" s="153" t="s">
        <v>50</v>
      </c>
      <c r="E120" s="154">
        <f>E121+E122</f>
        <v>212.7</v>
      </c>
    </row>
    <row r="121" spans="1:5" ht="27.75" customHeight="1" x14ac:dyDescent="0.25">
      <c r="A121" s="156" t="s">
        <v>63</v>
      </c>
      <c r="B121" s="157" t="s">
        <v>108</v>
      </c>
      <c r="C121" s="157" t="s">
        <v>334</v>
      </c>
      <c r="D121" s="157" t="s">
        <v>64</v>
      </c>
      <c r="E121" s="162">
        <v>112.7</v>
      </c>
    </row>
    <row r="122" spans="1:5" ht="20.100000000000001" customHeight="1" x14ac:dyDescent="0.25">
      <c r="A122" s="156" t="s">
        <v>65</v>
      </c>
      <c r="B122" s="157" t="s">
        <v>108</v>
      </c>
      <c r="C122" s="157" t="s">
        <v>334</v>
      </c>
      <c r="D122" s="157" t="s">
        <v>66</v>
      </c>
      <c r="E122" s="162">
        <v>100</v>
      </c>
    </row>
    <row r="123" spans="1:5" s="172" customFormat="1" ht="30" customHeight="1" x14ac:dyDescent="0.25">
      <c r="A123" s="152" t="s">
        <v>523</v>
      </c>
      <c r="B123" s="153" t="s">
        <v>108</v>
      </c>
      <c r="C123" s="153" t="s">
        <v>265</v>
      </c>
      <c r="D123" s="153"/>
      <c r="E123" s="154">
        <f>E124+E126</f>
        <v>1045.2</v>
      </c>
    </row>
    <row r="124" spans="1:5" ht="20.100000000000001" customHeight="1" x14ac:dyDescent="0.25">
      <c r="A124" s="152" t="s">
        <v>109</v>
      </c>
      <c r="B124" s="153" t="s">
        <v>108</v>
      </c>
      <c r="C124" s="153" t="s">
        <v>266</v>
      </c>
      <c r="D124" s="153" t="s">
        <v>50</v>
      </c>
      <c r="E124" s="154">
        <f>E125</f>
        <v>759.5</v>
      </c>
    </row>
    <row r="125" spans="1:5" ht="30.75" customHeight="1" x14ac:dyDescent="0.25">
      <c r="A125" s="156" t="s">
        <v>63</v>
      </c>
      <c r="B125" s="157" t="s">
        <v>108</v>
      </c>
      <c r="C125" s="157" t="s">
        <v>266</v>
      </c>
      <c r="D125" s="157" t="s">
        <v>64</v>
      </c>
      <c r="E125" s="162">
        <v>759.5</v>
      </c>
    </row>
    <row r="126" spans="1:5" s="172" customFormat="1" ht="53.25" customHeight="1" x14ac:dyDescent="0.25">
      <c r="A126" s="152" t="s">
        <v>579</v>
      </c>
      <c r="B126" s="153" t="s">
        <v>108</v>
      </c>
      <c r="C126" s="153" t="s">
        <v>580</v>
      </c>
      <c r="D126" s="153" t="s">
        <v>50</v>
      </c>
      <c r="E126" s="154">
        <f>E127</f>
        <v>285.7</v>
      </c>
    </row>
    <row r="127" spans="1:5" s="172" customFormat="1" ht="42" customHeight="1" x14ac:dyDescent="0.25">
      <c r="A127" s="152" t="s">
        <v>245</v>
      </c>
      <c r="B127" s="153" t="s">
        <v>108</v>
      </c>
      <c r="C127" s="153" t="s">
        <v>581</v>
      </c>
      <c r="D127" s="153"/>
      <c r="E127" s="154">
        <f>E128+E130</f>
        <v>285.7</v>
      </c>
    </row>
    <row r="128" spans="1:5" s="172" customFormat="1" ht="14.25" x14ac:dyDescent="0.25">
      <c r="A128" s="152" t="s">
        <v>582</v>
      </c>
      <c r="B128" s="153" t="s">
        <v>108</v>
      </c>
      <c r="C128" s="153" t="s">
        <v>583</v>
      </c>
      <c r="D128" s="153"/>
      <c r="E128" s="154">
        <f>E129</f>
        <v>156.5</v>
      </c>
    </row>
    <row r="129" spans="1:5" ht="30.75" customHeight="1" x14ac:dyDescent="0.25">
      <c r="A129" s="156" t="s">
        <v>63</v>
      </c>
      <c r="B129" s="157" t="s">
        <v>108</v>
      </c>
      <c r="C129" s="157" t="s">
        <v>583</v>
      </c>
      <c r="D129" s="157" t="s">
        <v>64</v>
      </c>
      <c r="E129" s="162">
        <v>156.5</v>
      </c>
    </row>
    <row r="130" spans="1:5" s="172" customFormat="1" ht="30.75" customHeight="1" x14ac:dyDescent="0.25">
      <c r="A130" s="152" t="s">
        <v>584</v>
      </c>
      <c r="B130" s="153" t="s">
        <v>108</v>
      </c>
      <c r="C130" s="153" t="s">
        <v>585</v>
      </c>
      <c r="D130" s="153"/>
      <c r="E130" s="154">
        <f>E131</f>
        <v>129.19999999999999</v>
      </c>
    </row>
    <row r="131" spans="1:5" ht="30.75" customHeight="1" x14ac:dyDescent="0.25">
      <c r="A131" s="156" t="s">
        <v>63</v>
      </c>
      <c r="B131" s="157" t="s">
        <v>108</v>
      </c>
      <c r="C131" s="157" t="s">
        <v>585</v>
      </c>
      <c r="D131" s="157" t="s">
        <v>64</v>
      </c>
      <c r="E131" s="162">
        <v>129.19999999999999</v>
      </c>
    </row>
    <row r="132" spans="1:5" ht="20.100000000000001" customHeight="1" x14ac:dyDescent="0.25">
      <c r="A132" s="152" t="s">
        <v>110</v>
      </c>
      <c r="B132" s="153" t="s">
        <v>111</v>
      </c>
      <c r="C132" s="153"/>
      <c r="D132" s="153"/>
      <c r="E132" s="154">
        <f>E133+E155+E159</f>
        <v>64129.8</v>
      </c>
    </row>
    <row r="133" spans="1:5" ht="20.100000000000001" customHeight="1" x14ac:dyDescent="0.25">
      <c r="A133" s="152" t="s">
        <v>112</v>
      </c>
      <c r="B133" s="153" t="s">
        <v>113</v>
      </c>
      <c r="C133" s="153" t="s">
        <v>50</v>
      </c>
      <c r="D133" s="153" t="s">
        <v>50</v>
      </c>
      <c r="E133" s="154">
        <f>E134+E139+E148+E152</f>
        <v>39434.1</v>
      </c>
    </row>
    <row r="134" spans="1:5" ht="46.5" customHeight="1" x14ac:dyDescent="0.25">
      <c r="A134" s="179" t="s">
        <v>267</v>
      </c>
      <c r="B134" s="180" t="s">
        <v>113</v>
      </c>
      <c r="C134" s="180" t="s">
        <v>268</v>
      </c>
      <c r="D134" s="153"/>
      <c r="E134" s="154">
        <f>E135</f>
        <v>19327.8</v>
      </c>
    </row>
    <row r="135" spans="1:5" ht="30" customHeight="1" x14ac:dyDescent="0.25">
      <c r="A135" s="179" t="s">
        <v>270</v>
      </c>
      <c r="B135" s="180" t="s">
        <v>113</v>
      </c>
      <c r="C135" s="180" t="s">
        <v>269</v>
      </c>
      <c r="D135" s="153"/>
      <c r="E135" s="154">
        <f>SUM(E136:E138)</f>
        <v>19327.8</v>
      </c>
    </row>
    <row r="136" spans="1:5" ht="30" customHeight="1" x14ac:dyDescent="0.25">
      <c r="A136" s="197" t="s">
        <v>63</v>
      </c>
      <c r="B136" s="181"/>
      <c r="C136" s="181" t="s">
        <v>269</v>
      </c>
      <c r="D136" s="157" t="s">
        <v>64</v>
      </c>
      <c r="E136" s="162">
        <v>14277.8</v>
      </c>
    </row>
    <row r="137" spans="1:5" ht="30.75" customHeight="1" x14ac:dyDescent="0.25">
      <c r="A137" s="156" t="s">
        <v>327</v>
      </c>
      <c r="B137" s="181" t="s">
        <v>113</v>
      </c>
      <c r="C137" s="181" t="s">
        <v>269</v>
      </c>
      <c r="D137" s="157" t="s">
        <v>325</v>
      </c>
      <c r="E137" s="162">
        <v>5000</v>
      </c>
    </row>
    <row r="138" spans="1:5" ht="21.75" customHeight="1" x14ac:dyDescent="0.25">
      <c r="A138" s="156" t="s">
        <v>65</v>
      </c>
      <c r="B138" s="181" t="s">
        <v>113</v>
      </c>
      <c r="C138" s="181" t="s">
        <v>269</v>
      </c>
      <c r="D138" s="157" t="s">
        <v>66</v>
      </c>
      <c r="E138" s="162">
        <v>50</v>
      </c>
    </row>
    <row r="139" spans="1:5" s="172" customFormat="1" ht="60.75" customHeight="1" x14ac:dyDescent="0.25">
      <c r="A139" s="152" t="s">
        <v>359</v>
      </c>
      <c r="B139" s="180" t="s">
        <v>113</v>
      </c>
      <c r="C139" s="180" t="s">
        <v>345</v>
      </c>
      <c r="D139" s="153"/>
      <c r="E139" s="154">
        <f>E140</f>
        <v>16229.1</v>
      </c>
    </row>
    <row r="140" spans="1:5" ht="42.75" x14ac:dyDescent="0.25">
      <c r="A140" s="152" t="s">
        <v>402</v>
      </c>
      <c r="B140" s="180" t="s">
        <v>113</v>
      </c>
      <c r="C140" s="180" t="s">
        <v>401</v>
      </c>
      <c r="D140" s="157"/>
      <c r="E140" s="154">
        <f>E141+E143+E145</f>
        <v>16229.1</v>
      </c>
    </row>
    <row r="141" spans="1:5" s="172" customFormat="1" ht="117.75" hidden="1" customHeight="1" x14ac:dyDescent="0.25">
      <c r="A141" s="152" t="s">
        <v>524</v>
      </c>
      <c r="B141" s="180" t="s">
        <v>113</v>
      </c>
      <c r="C141" s="180" t="s">
        <v>408</v>
      </c>
      <c r="D141" s="153"/>
      <c r="E141" s="154">
        <f>E142</f>
        <v>0</v>
      </c>
    </row>
    <row r="142" spans="1:5" ht="30" hidden="1" x14ac:dyDescent="0.25">
      <c r="A142" s="156" t="s">
        <v>327</v>
      </c>
      <c r="B142" s="181" t="s">
        <v>113</v>
      </c>
      <c r="C142" s="181" t="s">
        <v>408</v>
      </c>
      <c r="D142" s="157" t="s">
        <v>325</v>
      </c>
      <c r="E142" s="162">
        <v>0</v>
      </c>
    </row>
    <row r="143" spans="1:5" ht="102" customHeight="1" x14ac:dyDescent="0.25">
      <c r="A143" s="152" t="s">
        <v>525</v>
      </c>
      <c r="B143" s="180" t="s">
        <v>113</v>
      </c>
      <c r="C143" s="180" t="s">
        <v>409</v>
      </c>
      <c r="D143" s="153"/>
      <c r="E143" s="154">
        <f>E144</f>
        <v>14768.4</v>
      </c>
    </row>
    <row r="144" spans="1:5" ht="30" x14ac:dyDescent="0.25">
      <c r="A144" s="156" t="s">
        <v>327</v>
      </c>
      <c r="B144" s="181" t="s">
        <v>113</v>
      </c>
      <c r="C144" s="181" t="s">
        <v>409</v>
      </c>
      <c r="D144" s="157" t="s">
        <v>325</v>
      </c>
      <c r="E144" s="162">
        <v>14768.4</v>
      </c>
    </row>
    <row r="145" spans="1:5" ht="101.25" customHeight="1" x14ac:dyDescent="0.25">
      <c r="A145" s="152" t="s">
        <v>526</v>
      </c>
      <c r="B145" s="180" t="s">
        <v>113</v>
      </c>
      <c r="C145" s="180" t="s">
        <v>514</v>
      </c>
      <c r="D145" s="153"/>
      <c r="E145" s="154">
        <f>E146</f>
        <v>1460.7</v>
      </c>
    </row>
    <row r="146" spans="1:5" ht="30" x14ac:dyDescent="0.25">
      <c r="A146" s="156" t="s">
        <v>327</v>
      </c>
      <c r="B146" s="181" t="s">
        <v>113</v>
      </c>
      <c r="C146" s="181" t="s">
        <v>514</v>
      </c>
      <c r="D146" s="157" t="s">
        <v>325</v>
      </c>
      <c r="E146" s="162">
        <v>1460.7</v>
      </c>
    </row>
    <row r="147" spans="1:5" s="172" customFormat="1" ht="20.100000000000001" customHeight="1" x14ac:dyDescent="0.25">
      <c r="A147" s="152" t="s">
        <v>347</v>
      </c>
      <c r="B147" s="180" t="s">
        <v>113</v>
      </c>
      <c r="C147" s="180" t="s">
        <v>346</v>
      </c>
      <c r="D147" s="153"/>
      <c r="E147" s="154">
        <f>SUM(E148,E152)</f>
        <v>3877.2</v>
      </c>
    </row>
    <row r="148" spans="1:5" ht="28.5" customHeight="1" x14ac:dyDescent="0.25">
      <c r="A148" s="152" t="s">
        <v>527</v>
      </c>
      <c r="B148" s="153" t="s">
        <v>113</v>
      </c>
      <c r="C148" s="153" t="s">
        <v>271</v>
      </c>
      <c r="D148" s="153" t="s">
        <v>50</v>
      </c>
      <c r="E148" s="154">
        <f>E149</f>
        <v>2951.5</v>
      </c>
    </row>
    <row r="149" spans="1:5" ht="30.75" customHeight="1" x14ac:dyDescent="0.25">
      <c r="A149" s="152" t="s">
        <v>527</v>
      </c>
      <c r="B149" s="153" t="s">
        <v>113</v>
      </c>
      <c r="C149" s="153" t="s">
        <v>275</v>
      </c>
      <c r="D149" s="153" t="s">
        <v>50</v>
      </c>
      <c r="E149" s="154">
        <f>E150+E151</f>
        <v>2951.5</v>
      </c>
    </row>
    <row r="150" spans="1:5" ht="33" customHeight="1" x14ac:dyDescent="0.25">
      <c r="A150" s="156" t="s">
        <v>63</v>
      </c>
      <c r="B150" s="157" t="s">
        <v>113</v>
      </c>
      <c r="C150" s="157" t="s">
        <v>275</v>
      </c>
      <c r="D150" s="157" t="s">
        <v>64</v>
      </c>
      <c r="E150" s="162">
        <v>2941.5</v>
      </c>
    </row>
    <row r="151" spans="1:5" ht="19.5" customHeight="1" x14ac:dyDescent="0.25">
      <c r="A151" s="156" t="s">
        <v>65</v>
      </c>
      <c r="B151" s="157" t="s">
        <v>113</v>
      </c>
      <c r="C151" s="157" t="s">
        <v>275</v>
      </c>
      <c r="D151" s="157" t="s">
        <v>66</v>
      </c>
      <c r="E151" s="162">
        <v>10</v>
      </c>
    </row>
    <row r="152" spans="1:5" s="172" customFormat="1" ht="20.100000000000001" customHeight="1" x14ac:dyDescent="0.25">
      <c r="A152" s="152" t="s">
        <v>273</v>
      </c>
      <c r="B152" s="153" t="s">
        <v>113</v>
      </c>
      <c r="C152" s="153" t="s">
        <v>272</v>
      </c>
      <c r="D152" s="153"/>
      <c r="E152" s="154">
        <f>E153</f>
        <v>925.7</v>
      </c>
    </row>
    <row r="153" spans="1:5" s="172" customFormat="1" ht="20.100000000000001" customHeight="1" x14ac:dyDescent="0.25">
      <c r="A153" s="152" t="s">
        <v>273</v>
      </c>
      <c r="B153" s="153" t="s">
        <v>113</v>
      </c>
      <c r="C153" s="153" t="s">
        <v>274</v>
      </c>
      <c r="D153" s="153"/>
      <c r="E153" s="154">
        <f>E154</f>
        <v>925.7</v>
      </c>
    </row>
    <row r="154" spans="1:5" ht="30.75" customHeight="1" x14ac:dyDescent="0.25">
      <c r="A154" s="156" t="s">
        <v>63</v>
      </c>
      <c r="B154" s="157" t="s">
        <v>113</v>
      </c>
      <c r="C154" s="157" t="s">
        <v>274</v>
      </c>
      <c r="D154" s="157" t="s">
        <v>64</v>
      </c>
      <c r="E154" s="162">
        <v>925.7</v>
      </c>
    </row>
    <row r="155" spans="1:5" ht="20.100000000000001" customHeight="1" x14ac:dyDescent="0.25">
      <c r="A155" s="152" t="s">
        <v>114</v>
      </c>
      <c r="B155" s="153" t="s">
        <v>115</v>
      </c>
      <c r="C155" s="153" t="s">
        <v>50</v>
      </c>
      <c r="D155" s="153" t="s">
        <v>50</v>
      </c>
      <c r="E155" s="154">
        <f>E156</f>
        <v>691.5</v>
      </c>
    </row>
    <row r="156" spans="1:5" ht="20.100000000000001" customHeight="1" x14ac:dyDescent="0.25">
      <c r="A156" s="152" t="s">
        <v>277</v>
      </c>
      <c r="B156" s="153" t="s">
        <v>115</v>
      </c>
      <c r="C156" s="153" t="s">
        <v>276</v>
      </c>
      <c r="D156" s="153" t="s">
        <v>50</v>
      </c>
      <c r="E156" s="154">
        <f>E157</f>
        <v>691.5</v>
      </c>
    </row>
    <row r="157" spans="1:5" ht="16.5" customHeight="1" x14ac:dyDescent="0.25">
      <c r="A157" s="152" t="s">
        <v>528</v>
      </c>
      <c r="B157" s="153" t="s">
        <v>115</v>
      </c>
      <c r="C157" s="153" t="s">
        <v>278</v>
      </c>
      <c r="D157" s="153" t="s">
        <v>50</v>
      </c>
      <c r="E157" s="154">
        <f>E158</f>
        <v>691.5</v>
      </c>
    </row>
    <row r="158" spans="1:5" ht="33" customHeight="1" x14ac:dyDescent="0.25">
      <c r="A158" s="156" t="s">
        <v>63</v>
      </c>
      <c r="B158" s="157" t="s">
        <v>115</v>
      </c>
      <c r="C158" s="157" t="s">
        <v>278</v>
      </c>
      <c r="D158" s="157" t="s">
        <v>64</v>
      </c>
      <c r="E158" s="162">
        <v>691.5</v>
      </c>
    </row>
    <row r="159" spans="1:5" ht="20.100000000000001" customHeight="1" x14ac:dyDescent="0.25">
      <c r="A159" s="152" t="s">
        <v>116</v>
      </c>
      <c r="B159" s="153" t="s">
        <v>117</v>
      </c>
      <c r="C159" s="153" t="s">
        <v>50</v>
      </c>
      <c r="D159" s="153" t="s">
        <v>50</v>
      </c>
      <c r="E159" s="154">
        <f>E160+E175+E178+E181+E184+E171</f>
        <v>24004.2</v>
      </c>
    </row>
    <row r="160" spans="1:5" ht="33" customHeight="1" x14ac:dyDescent="0.25">
      <c r="A160" s="152" t="s">
        <v>204</v>
      </c>
      <c r="B160" s="153" t="s">
        <v>117</v>
      </c>
      <c r="C160" s="153" t="s">
        <v>301</v>
      </c>
      <c r="D160" s="153"/>
      <c r="E160" s="154">
        <f>SUM(E161,E164,E167)</f>
        <v>4865.3999999999996</v>
      </c>
    </row>
    <row r="161" spans="1:5" ht="20.100000000000001" customHeight="1" x14ac:dyDescent="0.25">
      <c r="A161" s="152" t="s">
        <v>302</v>
      </c>
      <c r="B161" s="153" t="s">
        <v>117</v>
      </c>
      <c r="C161" s="153" t="s">
        <v>118</v>
      </c>
      <c r="D161" s="153"/>
      <c r="E161" s="154">
        <f>E162</f>
        <v>365.4</v>
      </c>
    </row>
    <row r="162" spans="1:5" ht="30.75" customHeight="1" x14ac:dyDescent="0.25">
      <c r="A162" s="176" t="s">
        <v>305</v>
      </c>
      <c r="B162" s="153" t="s">
        <v>117</v>
      </c>
      <c r="C162" s="153" t="s">
        <v>529</v>
      </c>
      <c r="D162" s="153"/>
      <c r="E162" s="154">
        <f>SUM(E163:E163)</f>
        <v>365.4</v>
      </c>
    </row>
    <row r="163" spans="1:5" ht="20.100000000000001" customHeight="1" x14ac:dyDescent="0.25">
      <c r="A163" s="156" t="s">
        <v>65</v>
      </c>
      <c r="B163" s="157" t="s">
        <v>117</v>
      </c>
      <c r="C163" s="157" t="s">
        <v>353</v>
      </c>
      <c r="D163" s="157" t="s">
        <v>64</v>
      </c>
      <c r="E163" s="162">
        <v>365.4</v>
      </c>
    </row>
    <row r="164" spans="1:5" x14ac:dyDescent="0.25">
      <c r="A164" s="152" t="s">
        <v>588</v>
      </c>
      <c r="B164" s="153" t="s">
        <v>117</v>
      </c>
      <c r="C164" s="153" t="s">
        <v>587</v>
      </c>
      <c r="D164" s="153"/>
      <c r="E164" s="154">
        <f>E165</f>
        <v>1500</v>
      </c>
    </row>
    <row r="165" spans="1:5" ht="28.5" x14ac:dyDescent="0.25">
      <c r="A165" s="176" t="s">
        <v>305</v>
      </c>
      <c r="B165" s="153" t="s">
        <v>117</v>
      </c>
      <c r="C165" s="153" t="s">
        <v>586</v>
      </c>
      <c r="D165" s="157"/>
      <c r="E165" s="154">
        <f>E166</f>
        <v>1500</v>
      </c>
    </row>
    <row r="166" spans="1:5" ht="30" x14ac:dyDescent="0.25">
      <c r="A166" s="156" t="s">
        <v>63</v>
      </c>
      <c r="B166" s="157" t="s">
        <v>117</v>
      </c>
      <c r="C166" s="157" t="s">
        <v>586</v>
      </c>
      <c r="D166" s="157" t="s">
        <v>64</v>
      </c>
      <c r="E166" s="162">
        <v>1500</v>
      </c>
    </row>
    <row r="167" spans="1:5" ht="48" customHeight="1" x14ac:dyDescent="0.25">
      <c r="A167" s="152" t="s">
        <v>403</v>
      </c>
      <c r="B167" s="153" t="s">
        <v>117</v>
      </c>
      <c r="C167" s="153" t="s">
        <v>405</v>
      </c>
      <c r="D167" s="153"/>
      <c r="E167" s="154">
        <f>E168</f>
        <v>3000</v>
      </c>
    </row>
    <row r="168" spans="1:5" ht="21" customHeight="1" x14ac:dyDescent="0.25">
      <c r="A168" s="152" t="s">
        <v>404</v>
      </c>
      <c r="B168" s="153" t="s">
        <v>117</v>
      </c>
      <c r="C168" s="153" t="s">
        <v>406</v>
      </c>
      <c r="D168" s="153"/>
      <c r="E168" s="154">
        <f>E169+E170</f>
        <v>3000</v>
      </c>
    </row>
    <row r="169" spans="1:5" ht="31.5" customHeight="1" x14ac:dyDescent="0.25">
      <c r="A169" s="156" t="s">
        <v>63</v>
      </c>
      <c r="B169" s="157" t="s">
        <v>117</v>
      </c>
      <c r="C169" s="157" t="s">
        <v>406</v>
      </c>
      <c r="D169" s="157" t="s">
        <v>64</v>
      </c>
      <c r="E169" s="162">
        <v>2500</v>
      </c>
    </row>
    <row r="170" spans="1:5" ht="20.100000000000001" customHeight="1" x14ac:dyDescent="0.25">
      <c r="A170" s="156" t="s">
        <v>65</v>
      </c>
      <c r="B170" s="157" t="s">
        <v>117</v>
      </c>
      <c r="C170" s="157" t="s">
        <v>406</v>
      </c>
      <c r="D170" s="157" t="s">
        <v>66</v>
      </c>
      <c r="E170" s="162">
        <v>500</v>
      </c>
    </row>
    <row r="171" spans="1:5" ht="59.25" customHeight="1" x14ac:dyDescent="0.25">
      <c r="A171" s="152" t="s">
        <v>407</v>
      </c>
      <c r="B171" s="153" t="s">
        <v>117</v>
      </c>
      <c r="C171" s="153" t="s">
        <v>400</v>
      </c>
      <c r="D171" s="153"/>
      <c r="E171" s="154">
        <f>E172</f>
        <v>332</v>
      </c>
    </row>
    <row r="172" spans="1:5" s="172" customFormat="1" ht="27" customHeight="1" x14ac:dyDescent="0.25">
      <c r="A172" s="152" t="s">
        <v>589</v>
      </c>
      <c r="B172" s="153" t="s">
        <v>117</v>
      </c>
      <c r="C172" s="153" t="s">
        <v>590</v>
      </c>
      <c r="D172" s="153"/>
      <c r="E172" s="154">
        <f>E173</f>
        <v>332</v>
      </c>
    </row>
    <row r="173" spans="1:5" ht="30.75" customHeight="1" x14ac:dyDescent="0.25">
      <c r="A173" s="156" t="s">
        <v>63</v>
      </c>
      <c r="B173" s="157" t="s">
        <v>117</v>
      </c>
      <c r="C173" s="157" t="s">
        <v>590</v>
      </c>
      <c r="D173" s="157" t="s">
        <v>64</v>
      </c>
      <c r="E173" s="162">
        <v>332</v>
      </c>
    </row>
    <row r="174" spans="1:5" s="172" customFormat="1" ht="28.5" x14ac:dyDescent="0.25">
      <c r="A174" s="176" t="s">
        <v>307</v>
      </c>
      <c r="B174" s="153" t="s">
        <v>117</v>
      </c>
      <c r="C174" s="153" t="s">
        <v>306</v>
      </c>
      <c r="D174" s="153"/>
      <c r="E174" s="154">
        <f>SUM(E175,E178,E181,E184)</f>
        <v>18806.800000000003</v>
      </c>
    </row>
    <row r="175" spans="1:5" ht="20.100000000000001" customHeight="1" x14ac:dyDescent="0.25">
      <c r="A175" s="152" t="s">
        <v>119</v>
      </c>
      <c r="B175" s="153" t="s">
        <v>117</v>
      </c>
      <c r="C175" s="153" t="s">
        <v>308</v>
      </c>
      <c r="D175" s="153" t="s">
        <v>50</v>
      </c>
      <c r="E175" s="154">
        <f>E176</f>
        <v>8241.2000000000007</v>
      </c>
    </row>
    <row r="176" spans="1:5" ht="30.75" customHeight="1" x14ac:dyDescent="0.25">
      <c r="A176" s="176" t="s">
        <v>305</v>
      </c>
      <c r="B176" s="153" t="s">
        <v>117</v>
      </c>
      <c r="C176" s="153" t="s">
        <v>309</v>
      </c>
      <c r="D176" s="153" t="s">
        <v>50</v>
      </c>
      <c r="E176" s="154">
        <f>E177</f>
        <v>8241.2000000000007</v>
      </c>
    </row>
    <row r="177" spans="1:5" ht="30" customHeight="1" x14ac:dyDescent="0.25">
      <c r="A177" s="156" t="s">
        <v>63</v>
      </c>
      <c r="B177" s="157" t="s">
        <v>117</v>
      </c>
      <c r="C177" s="157" t="s">
        <v>309</v>
      </c>
      <c r="D177" s="157" t="s">
        <v>64</v>
      </c>
      <c r="E177" s="162">
        <v>8241.2000000000007</v>
      </c>
    </row>
    <row r="178" spans="1:5" ht="20.100000000000001" customHeight="1" x14ac:dyDescent="0.25">
      <c r="A178" s="152" t="s">
        <v>120</v>
      </c>
      <c r="B178" s="153" t="s">
        <v>117</v>
      </c>
      <c r="C178" s="153" t="s">
        <v>310</v>
      </c>
      <c r="D178" s="153" t="s">
        <v>50</v>
      </c>
      <c r="E178" s="154">
        <f>E179</f>
        <v>711.4</v>
      </c>
    </row>
    <row r="179" spans="1:5" ht="30.75" customHeight="1" x14ac:dyDescent="0.25">
      <c r="A179" s="176" t="s">
        <v>305</v>
      </c>
      <c r="B179" s="153" t="s">
        <v>117</v>
      </c>
      <c r="C179" s="153" t="s">
        <v>311</v>
      </c>
      <c r="D179" s="153" t="s">
        <v>50</v>
      </c>
      <c r="E179" s="154">
        <f>E180</f>
        <v>711.4</v>
      </c>
    </row>
    <row r="180" spans="1:5" ht="30" customHeight="1" x14ac:dyDescent="0.25">
      <c r="A180" s="156" t="s">
        <v>63</v>
      </c>
      <c r="B180" s="157" t="s">
        <v>117</v>
      </c>
      <c r="C180" s="157" t="s">
        <v>311</v>
      </c>
      <c r="D180" s="157" t="s">
        <v>64</v>
      </c>
      <c r="E180" s="162">
        <v>711.4</v>
      </c>
    </row>
    <row r="181" spans="1:5" ht="19.5" customHeight="1" x14ac:dyDescent="0.25">
      <c r="A181" s="152" t="s">
        <v>121</v>
      </c>
      <c r="B181" s="153" t="s">
        <v>117</v>
      </c>
      <c r="C181" s="153" t="s">
        <v>312</v>
      </c>
      <c r="D181" s="153" t="s">
        <v>50</v>
      </c>
      <c r="E181" s="154">
        <f>E182</f>
        <v>2250.1</v>
      </c>
    </row>
    <row r="182" spans="1:5" ht="30.75" customHeight="1" x14ac:dyDescent="0.25">
      <c r="A182" s="176" t="s">
        <v>305</v>
      </c>
      <c r="B182" s="153" t="s">
        <v>117</v>
      </c>
      <c r="C182" s="153" t="s">
        <v>313</v>
      </c>
      <c r="D182" s="153" t="s">
        <v>50</v>
      </c>
      <c r="E182" s="154">
        <f>E183</f>
        <v>2250.1</v>
      </c>
    </row>
    <row r="183" spans="1:5" ht="29.25" customHeight="1" x14ac:dyDescent="0.25">
      <c r="A183" s="156" t="s">
        <v>63</v>
      </c>
      <c r="B183" s="157" t="s">
        <v>117</v>
      </c>
      <c r="C183" s="157" t="s">
        <v>313</v>
      </c>
      <c r="D183" s="157" t="s">
        <v>64</v>
      </c>
      <c r="E183" s="162">
        <v>2250.1</v>
      </c>
    </row>
    <row r="184" spans="1:5" ht="48" customHeight="1" x14ac:dyDescent="0.25">
      <c r="A184" s="152" t="s">
        <v>122</v>
      </c>
      <c r="B184" s="153" t="s">
        <v>117</v>
      </c>
      <c r="C184" s="153" t="s">
        <v>335</v>
      </c>
      <c r="D184" s="153" t="s">
        <v>50</v>
      </c>
      <c r="E184" s="154">
        <f>E185+E189</f>
        <v>7604.1</v>
      </c>
    </row>
    <row r="185" spans="1:5" ht="19.5" customHeight="1" x14ac:dyDescent="0.25">
      <c r="A185" s="152" t="s">
        <v>383</v>
      </c>
      <c r="B185" s="153" t="s">
        <v>117</v>
      </c>
      <c r="C185" s="153" t="s">
        <v>415</v>
      </c>
      <c r="D185" s="153"/>
      <c r="E185" s="154">
        <f>E186</f>
        <v>5667.3</v>
      </c>
    </row>
    <row r="186" spans="1:5" ht="31.5" customHeight="1" x14ac:dyDescent="0.25">
      <c r="A186" s="152" t="s">
        <v>414</v>
      </c>
      <c r="B186" s="153" t="s">
        <v>117</v>
      </c>
      <c r="C186" s="153" t="s">
        <v>416</v>
      </c>
      <c r="D186" s="153"/>
      <c r="E186" s="154">
        <f>SUM(E187:E188)</f>
        <v>5667.3</v>
      </c>
    </row>
    <row r="187" spans="1:5" ht="47.25" customHeight="1" x14ac:dyDescent="0.25">
      <c r="A187" s="156" t="s">
        <v>55</v>
      </c>
      <c r="B187" s="157" t="s">
        <v>117</v>
      </c>
      <c r="C187" s="157" t="s">
        <v>416</v>
      </c>
      <c r="D187" s="157" t="s">
        <v>56</v>
      </c>
      <c r="E187" s="162">
        <v>4924.5</v>
      </c>
    </row>
    <row r="188" spans="1:5" ht="31.5" customHeight="1" x14ac:dyDescent="0.25">
      <c r="A188" s="156" t="s">
        <v>63</v>
      </c>
      <c r="B188" s="157" t="s">
        <v>117</v>
      </c>
      <c r="C188" s="157" t="s">
        <v>416</v>
      </c>
      <c r="D188" s="157" t="s">
        <v>64</v>
      </c>
      <c r="E188" s="162">
        <v>742.8</v>
      </c>
    </row>
    <row r="189" spans="1:5" ht="31.5" customHeight="1" x14ac:dyDescent="0.25">
      <c r="A189" s="176" t="s">
        <v>305</v>
      </c>
      <c r="B189" s="153" t="s">
        <v>117</v>
      </c>
      <c r="C189" s="153" t="s">
        <v>336</v>
      </c>
      <c r="D189" s="153" t="s">
        <v>50</v>
      </c>
      <c r="E189" s="154">
        <f>SUM(E190:E191)</f>
        <v>1936.8</v>
      </c>
    </row>
    <row r="190" spans="1:5" ht="33.75" customHeight="1" x14ac:dyDescent="0.25">
      <c r="A190" s="156" t="s">
        <v>63</v>
      </c>
      <c r="B190" s="157" t="s">
        <v>117</v>
      </c>
      <c r="C190" s="157" t="s">
        <v>336</v>
      </c>
      <c r="D190" s="157" t="s">
        <v>64</v>
      </c>
      <c r="E190" s="162">
        <v>1436.8</v>
      </c>
    </row>
    <row r="191" spans="1:5" ht="18" customHeight="1" x14ac:dyDescent="0.25">
      <c r="A191" s="156" t="s">
        <v>65</v>
      </c>
      <c r="B191" s="157" t="s">
        <v>117</v>
      </c>
      <c r="C191" s="157" t="s">
        <v>336</v>
      </c>
      <c r="D191" s="157" t="s">
        <v>66</v>
      </c>
      <c r="E191" s="162">
        <v>500</v>
      </c>
    </row>
    <row r="192" spans="1:5" ht="20.100000000000001" customHeight="1" x14ac:dyDescent="0.25">
      <c r="A192" s="152" t="s">
        <v>123</v>
      </c>
      <c r="B192" s="153" t="s">
        <v>124</v>
      </c>
      <c r="C192" s="153" t="s">
        <v>50</v>
      </c>
      <c r="D192" s="153" t="s">
        <v>50</v>
      </c>
      <c r="E192" s="154">
        <f>E202+E193</f>
        <v>1011.5</v>
      </c>
    </row>
    <row r="193" spans="1:5" ht="31.5" customHeight="1" x14ac:dyDescent="0.25">
      <c r="A193" s="152" t="s">
        <v>125</v>
      </c>
      <c r="B193" s="153" t="s">
        <v>126</v>
      </c>
      <c r="C193" s="153"/>
      <c r="D193" s="153"/>
      <c r="E193" s="154">
        <f>E194</f>
        <v>108</v>
      </c>
    </row>
    <row r="194" spans="1:5" ht="47.25" customHeight="1" x14ac:dyDescent="0.25">
      <c r="A194" s="152" t="s">
        <v>220</v>
      </c>
      <c r="B194" s="153" t="s">
        <v>126</v>
      </c>
      <c r="C194" s="153" t="s">
        <v>214</v>
      </c>
      <c r="D194" s="153"/>
      <c r="E194" s="154">
        <f>E195+E198</f>
        <v>108</v>
      </c>
    </row>
    <row r="195" spans="1:5" ht="28.5" x14ac:dyDescent="0.25">
      <c r="A195" s="152" t="s">
        <v>71</v>
      </c>
      <c r="B195" s="153" t="s">
        <v>126</v>
      </c>
      <c r="C195" s="153" t="s">
        <v>222</v>
      </c>
      <c r="D195" s="153" t="s">
        <v>50</v>
      </c>
      <c r="E195" s="154">
        <f>E196</f>
        <v>100</v>
      </c>
    </row>
    <row r="196" spans="1:5" ht="28.5" x14ac:dyDescent="0.25">
      <c r="A196" s="176" t="s">
        <v>294</v>
      </c>
      <c r="B196" s="153" t="s">
        <v>126</v>
      </c>
      <c r="C196" s="153" t="s">
        <v>295</v>
      </c>
      <c r="D196" s="153" t="s">
        <v>50</v>
      </c>
      <c r="E196" s="154">
        <f>E197</f>
        <v>100</v>
      </c>
    </row>
    <row r="197" spans="1:5" ht="30.75" customHeight="1" x14ac:dyDescent="0.25">
      <c r="A197" s="156" t="s">
        <v>63</v>
      </c>
      <c r="B197" s="157" t="s">
        <v>126</v>
      </c>
      <c r="C197" s="157" t="s">
        <v>295</v>
      </c>
      <c r="D197" s="157" t="s">
        <v>64</v>
      </c>
      <c r="E197" s="162">
        <v>100</v>
      </c>
    </row>
    <row r="198" spans="1:5" s="172" customFormat="1" ht="30.75" customHeight="1" x14ac:dyDescent="0.25">
      <c r="A198" s="176" t="s">
        <v>75</v>
      </c>
      <c r="B198" s="190" t="s">
        <v>530</v>
      </c>
      <c r="C198" s="191" t="s">
        <v>531</v>
      </c>
      <c r="D198" s="191"/>
      <c r="E198" s="154">
        <f>E199</f>
        <v>8</v>
      </c>
    </row>
    <row r="199" spans="1:5" s="172" customFormat="1" ht="21.75" customHeight="1" x14ac:dyDescent="0.25">
      <c r="A199" s="176" t="s">
        <v>77</v>
      </c>
      <c r="B199" s="190" t="s">
        <v>530</v>
      </c>
      <c r="C199" s="191" t="s">
        <v>532</v>
      </c>
      <c r="D199" s="191"/>
      <c r="E199" s="154">
        <f>E200</f>
        <v>8</v>
      </c>
    </row>
    <row r="200" spans="1:5" s="172" customFormat="1" ht="30.75" customHeight="1" x14ac:dyDescent="0.25">
      <c r="A200" s="176" t="s">
        <v>533</v>
      </c>
      <c r="B200" s="190" t="s">
        <v>530</v>
      </c>
      <c r="C200" s="191" t="s">
        <v>534</v>
      </c>
      <c r="D200" s="191"/>
      <c r="E200" s="154">
        <f>E201</f>
        <v>8</v>
      </c>
    </row>
    <row r="201" spans="1:5" ht="30.75" customHeight="1" x14ac:dyDescent="0.25">
      <c r="A201" s="156" t="s">
        <v>63</v>
      </c>
      <c r="B201" s="188" t="s">
        <v>530</v>
      </c>
      <c r="C201" s="189" t="s">
        <v>534</v>
      </c>
      <c r="D201" s="189" t="s">
        <v>64</v>
      </c>
      <c r="E201" s="162">
        <v>8</v>
      </c>
    </row>
    <row r="202" spans="1:5" ht="20.100000000000001" customHeight="1" x14ac:dyDescent="0.25">
      <c r="A202" s="152" t="s">
        <v>127</v>
      </c>
      <c r="B202" s="153" t="s">
        <v>128</v>
      </c>
      <c r="C202" s="153" t="s">
        <v>50</v>
      </c>
      <c r="D202" s="153" t="s">
        <v>50</v>
      </c>
      <c r="E202" s="154">
        <f>E203</f>
        <v>903.5</v>
      </c>
    </row>
    <row r="203" spans="1:5" s="172" customFormat="1" ht="28.5" x14ac:dyDescent="0.25">
      <c r="A203" s="182" t="s">
        <v>208</v>
      </c>
      <c r="B203" s="153" t="s">
        <v>128</v>
      </c>
      <c r="C203" s="153" t="s">
        <v>296</v>
      </c>
      <c r="D203" s="153"/>
      <c r="E203" s="154">
        <f>SUM(E204,E208)</f>
        <v>903.5</v>
      </c>
    </row>
    <row r="204" spans="1:5" ht="20.100000000000001" customHeight="1" x14ac:dyDescent="0.25">
      <c r="A204" s="152" t="s">
        <v>297</v>
      </c>
      <c r="B204" s="153" t="s">
        <v>128</v>
      </c>
      <c r="C204" s="183" t="s">
        <v>129</v>
      </c>
      <c r="D204" s="153"/>
      <c r="E204" s="154">
        <f>E205</f>
        <v>376</v>
      </c>
    </row>
    <row r="205" spans="1:5" ht="20.100000000000001" customHeight="1" x14ac:dyDescent="0.25">
      <c r="A205" s="152" t="s">
        <v>298</v>
      </c>
      <c r="B205" s="153" t="s">
        <v>128</v>
      </c>
      <c r="C205" s="183" t="s">
        <v>130</v>
      </c>
      <c r="D205" s="153"/>
      <c r="E205" s="154">
        <f>SUM(E206:E207)</f>
        <v>376</v>
      </c>
    </row>
    <row r="206" spans="1:5" ht="46.5" customHeight="1" x14ac:dyDescent="0.25">
      <c r="A206" s="156" t="s">
        <v>55</v>
      </c>
      <c r="B206" s="157" t="s">
        <v>128</v>
      </c>
      <c r="C206" s="157" t="s">
        <v>130</v>
      </c>
      <c r="D206" s="157" t="s">
        <v>56</v>
      </c>
      <c r="E206" s="162">
        <v>50</v>
      </c>
    </row>
    <row r="207" spans="1:5" ht="30" customHeight="1" x14ac:dyDescent="0.25">
      <c r="A207" s="156" t="s">
        <v>63</v>
      </c>
      <c r="B207" s="157" t="s">
        <v>128</v>
      </c>
      <c r="C207" s="157" t="s">
        <v>130</v>
      </c>
      <c r="D207" s="157" t="s">
        <v>64</v>
      </c>
      <c r="E207" s="162">
        <v>326</v>
      </c>
    </row>
    <row r="208" spans="1:5" ht="31.5" customHeight="1" x14ac:dyDescent="0.25">
      <c r="A208" s="182" t="s">
        <v>299</v>
      </c>
      <c r="B208" s="153" t="s">
        <v>128</v>
      </c>
      <c r="C208" s="153" t="s">
        <v>300</v>
      </c>
      <c r="D208" s="153"/>
      <c r="E208" s="154">
        <f>E209</f>
        <v>527.5</v>
      </c>
    </row>
    <row r="209" spans="1:5" ht="20.25" customHeight="1" x14ac:dyDescent="0.25">
      <c r="A209" s="182" t="s">
        <v>387</v>
      </c>
      <c r="B209" s="153" t="s">
        <v>128</v>
      </c>
      <c r="C209" s="153" t="s">
        <v>388</v>
      </c>
      <c r="D209" s="153"/>
      <c r="E209" s="154">
        <f>E210</f>
        <v>527.5</v>
      </c>
    </row>
    <row r="210" spans="1:5" ht="31.5" customHeight="1" x14ac:dyDescent="0.25">
      <c r="A210" s="182" t="s">
        <v>389</v>
      </c>
      <c r="B210" s="153" t="s">
        <v>128</v>
      </c>
      <c r="C210" s="153" t="s">
        <v>390</v>
      </c>
      <c r="D210" s="153"/>
      <c r="E210" s="154">
        <f>E211+E212</f>
        <v>527.5</v>
      </c>
    </row>
    <row r="211" spans="1:5" ht="49.5" customHeight="1" x14ac:dyDescent="0.25">
      <c r="A211" s="156" t="s">
        <v>55</v>
      </c>
      <c r="B211" s="157" t="s">
        <v>128</v>
      </c>
      <c r="C211" s="157" t="s">
        <v>390</v>
      </c>
      <c r="D211" s="157" t="s">
        <v>56</v>
      </c>
      <c r="E211" s="162">
        <v>487.5</v>
      </c>
    </row>
    <row r="212" spans="1:5" ht="32.25" customHeight="1" x14ac:dyDescent="0.25">
      <c r="A212" s="156" t="s">
        <v>63</v>
      </c>
      <c r="B212" s="157" t="s">
        <v>128</v>
      </c>
      <c r="C212" s="157" t="s">
        <v>390</v>
      </c>
      <c r="D212" s="157" t="s">
        <v>64</v>
      </c>
      <c r="E212" s="162">
        <v>40</v>
      </c>
    </row>
    <row r="213" spans="1:5" ht="20.100000000000001" customHeight="1" x14ac:dyDescent="0.25">
      <c r="A213" s="152" t="s">
        <v>131</v>
      </c>
      <c r="B213" s="153" t="s">
        <v>132</v>
      </c>
      <c r="C213" s="153" t="s">
        <v>50</v>
      </c>
      <c r="D213" s="153" t="s">
        <v>50</v>
      </c>
      <c r="E213" s="154">
        <f>E214</f>
        <v>138.80000000000001</v>
      </c>
    </row>
    <row r="214" spans="1:5" ht="20.100000000000001" customHeight="1" x14ac:dyDescent="0.25">
      <c r="A214" s="152" t="s">
        <v>133</v>
      </c>
      <c r="B214" s="153" t="s">
        <v>134</v>
      </c>
      <c r="C214" s="153" t="s">
        <v>50</v>
      </c>
      <c r="D214" s="153" t="s">
        <v>50</v>
      </c>
      <c r="E214" s="154">
        <f>E215</f>
        <v>138.80000000000001</v>
      </c>
    </row>
    <row r="215" spans="1:5" ht="58.5" customHeight="1" x14ac:dyDescent="0.25">
      <c r="A215" s="184" t="s">
        <v>289</v>
      </c>
      <c r="B215" s="153" t="s">
        <v>134</v>
      </c>
      <c r="C215" s="153" t="s">
        <v>290</v>
      </c>
      <c r="D215" s="153" t="s">
        <v>50</v>
      </c>
      <c r="E215" s="154">
        <f>E216+E218</f>
        <v>138.80000000000001</v>
      </c>
    </row>
    <row r="216" spans="1:5" ht="28.5" x14ac:dyDescent="0.25">
      <c r="A216" s="184" t="s">
        <v>135</v>
      </c>
      <c r="B216" s="153" t="s">
        <v>134</v>
      </c>
      <c r="C216" s="153" t="s">
        <v>291</v>
      </c>
      <c r="D216" s="153" t="s">
        <v>50</v>
      </c>
      <c r="E216" s="154">
        <f>E217</f>
        <v>69.400000000000006</v>
      </c>
    </row>
    <row r="217" spans="1:5" ht="20.100000000000001" customHeight="1" x14ac:dyDescent="0.25">
      <c r="A217" s="156" t="s">
        <v>92</v>
      </c>
      <c r="B217" s="157" t="s">
        <v>134</v>
      </c>
      <c r="C217" s="157" t="s">
        <v>291</v>
      </c>
      <c r="D217" s="157" t="s">
        <v>93</v>
      </c>
      <c r="E217" s="162">
        <v>69.400000000000006</v>
      </c>
    </row>
    <row r="218" spans="1:5" ht="45.75" customHeight="1" x14ac:dyDescent="0.25">
      <c r="A218" s="176" t="s">
        <v>293</v>
      </c>
      <c r="B218" s="153" t="s">
        <v>134</v>
      </c>
      <c r="C218" s="153" t="s">
        <v>292</v>
      </c>
      <c r="D218" s="157"/>
      <c r="E218" s="154">
        <f>E219</f>
        <v>69.400000000000006</v>
      </c>
    </row>
    <row r="219" spans="1:5" ht="20.100000000000001" customHeight="1" x14ac:dyDescent="0.25">
      <c r="A219" s="156" t="s">
        <v>92</v>
      </c>
      <c r="B219" s="157" t="s">
        <v>134</v>
      </c>
      <c r="C219" s="157" t="s">
        <v>292</v>
      </c>
      <c r="D219" s="157" t="s">
        <v>93</v>
      </c>
      <c r="E219" s="162">
        <v>69.400000000000006</v>
      </c>
    </row>
    <row r="220" spans="1:5" ht="20.100000000000001" customHeight="1" x14ac:dyDescent="0.25">
      <c r="A220" s="152" t="s">
        <v>139</v>
      </c>
      <c r="B220" s="153" t="s">
        <v>140</v>
      </c>
      <c r="C220" s="153"/>
      <c r="D220" s="153"/>
      <c r="E220" s="154">
        <f>E221</f>
        <v>95240.4</v>
      </c>
    </row>
    <row r="221" spans="1:5" ht="20.100000000000001" customHeight="1" x14ac:dyDescent="0.25">
      <c r="A221" s="152" t="s">
        <v>141</v>
      </c>
      <c r="B221" s="153" t="s">
        <v>142</v>
      </c>
      <c r="C221" s="153" t="s">
        <v>50</v>
      </c>
      <c r="D221" s="153" t="s">
        <v>50</v>
      </c>
      <c r="E221" s="154">
        <f>E222</f>
        <v>95240.4</v>
      </c>
    </row>
    <row r="222" spans="1:5" ht="47.25" customHeight="1" x14ac:dyDescent="0.25">
      <c r="A222" s="152" t="s">
        <v>286</v>
      </c>
      <c r="B222" s="153" t="s">
        <v>142</v>
      </c>
      <c r="C222" s="153" t="s">
        <v>282</v>
      </c>
      <c r="D222" s="153"/>
      <c r="E222" s="154">
        <f>E234+E232+E223</f>
        <v>95240.4</v>
      </c>
    </row>
    <row r="223" spans="1:5" s="172" customFormat="1" ht="19.5" customHeight="1" x14ac:dyDescent="0.25">
      <c r="A223" s="182" t="s">
        <v>387</v>
      </c>
      <c r="B223" s="153" t="s">
        <v>142</v>
      </c>
      <c r="C223" s="153" t="s">
        <v>391</v>
      </c>
      <c r="D223" s="153"/>
      <c r="E223" s="154">
        <f>E224+E229</f>
        <v>32225.9</v>
      </c>
    </row>
    <row r="224" spans="1:5" s="172" customFormat="1" ht="45" customHeight="1" x14ac:dyDescent="0.25">
      <c r="A224" s="182" t="s">
        <v>392</v>
      </c>
      <c r="B224" s="153" t="s">
        <v>142</v>
      </c>
      <c r="C224" s="153" t="s">
        <v>393</v>
      </c>
      <c r="D224" s="153"/>
      <c r="E224" s="154">
        <f>E225</f>
        <v>31232.9</v>
      </c>
    </row>
    <row r="225" spans="1:5" s="172" customFormat="1" ht="28.5" x14ac:dyDescent="0.25">
      <c r="A225" s="182" t="s">
        <v>394</v>
      </c>
      <c r="B225" s="153" t="s">
        <v>142</v>
      </c>
      <c r="C225" s="153" t="s">
        <v>395</v>
      </c>
      <c r="D225" s="153"/>
      <c r="E225" s="154">
        <f>E226+E227+E228</f>
        <v>31232.9</v>
      </c>
    </row>
    <row r="226" spans="1:5" ht="47.25" customHeight="1" x14ac:dyDescent="0.25">
      <c r="A226" s="156" t="s">
        <v>55</v>
      </c>
      <c r="B226" s="157" t="s">
        <v>142</v>
      </c>
      <c r="C226" s="157" t="s">
        <v>395</v>
      </c>
      <c r="D226" s="157" t="s">
        <v>56</v>
      </c>
      <c r="E226" s="162">
        <v>19949.400000000001</v>
      </c>
    </row>
    <row r="227" spans="1:5" ht="30.75" customHeight="1" x14ac:dyDescent="0.25">
      <c r="A227" s="156" t="s">
        <v>63</v>
      </c>
      <c r="B227" s="157" t="s">
        <v>142</v>
      </c>
      <c r="C227" s="157" t="s">
        <v>395</v>
      </c>
      <c r="D227" s="157" t="s">
        <v>64</v>
      </c>
      <c r="E227" s="162">
        <v>11283</v>
      </c>
    </row>
    <row r="228" spans="1:5" ht="20.100000000000001" customHeight="1" x14ac:dyDescent="0.25">
      <c r="A228" s="156" t="s">
        <v>65</v>
      </c>
      <c r="B228" s="157" t="s">
        <v>142</v>
      </c>
      <c r="C228" s="157" t="s">
        <v>395</v>
      </c>
      <c r="D228" s="157" t="s">
        <v>66</v>
      </c>
      <c r="E228" s="162">
        <v>0.5</v>
      </c>
    </row>
    <row r="229" spans="1:5" s="172" customFormat="1" ht="31.5" customHeight="1" x14ac:dyDescent="0.25">
      <c r="A229" s="182" t="s">
        <v>396</v>
      </c>
      <c r="B229" s="153" t="s">
        <v>142</v>
      </c>
      <c r="C229" s="153" t="s">
        <v>397</v>
      </c>
      <c r="D229" s="153"/>
      <c r="E229" s="154">
        <f>E230+E231</f>
        <v>993</v>
      </c>
    </row>
    <row r="230" spans="1:5" ht="44.25" customHeight="1" x14ac:dyDescent="0.25">
      <c r="A230" s="156" t="s">
        <v>55</v>
      </c>
      <c r="B230" s="157" t="s">
        <v>142</v>
      </c>
      <c r="C230" s="157" t="s">
        <v>397</v>
      </c>
      <c r="D230" s="157" t="s">
        <v>56</v>
      </c>
      <c r="E230" s="162">
        <v>423</v>
      </c>
    </row>
    <row r="231" spans="1:5" ht="29.25" customHeight="1" x14ac:dyDescent="0.25">
      <c r="A231" s="156" t="s">
        <v>63</v>
      </c>
      <c r="B231" s="157" t="s">
        <v>142</v>
      </c>
      <c r="C231" s="157" t="s">
        <v>397</v>
      </c>
      <c r="D231" s="157" t="s">
        <v>64</v>
      </c>
      <c r="E231" s="162">
        <v>570</v>
      </c>
    </row>
    <row r="232" spans="1:5" ht="29.25" customHeight="1" x14ac:dyDescent="0.25">
      <c r="A232" s="9" t="s">
        <v>326</v>
      </c>
      <c r="B232" s="10" t="s">
        <v>319</v>
      </c>
      <c r="C232" s="10" t="s">
        <v>328</v>
      </c>
      <c r="D232" s="10"/>
      <c r="E232" s="11">
        <f>E233</f>
        <v>511.9</v>
      </c>
    </row>
    <row r="233" spans="1:5" ht="29.25" customHeight="1" x14ac:dyDescent="0.25">
      <c r="A233" s="12" t="s">
        <v>63</v>
      </c>
      <c r="B233" s="13" t="s">
        <v>319</v>
      </c>
      <c r="C233" s="13" t="s">
        <v>328</v>
      </c>
      <c r="D233" s="13" t="s">
        <v>64</v>
      </c>
      <c r="E233" s="14">
        <v>511.9</v>
      </c>
    </row>
    <row r="234" spans="1:5" ht="30" customHeight="1" x14ac:dyDescent="0.25">
      <c r="A234" s="176" t="s">
        <v>245</v>
      </c>
      <c r="B234" s="157" t="s">
        <v>142</v>
      </c>
      <c r="C234" s="153" t="s">
        <v>344</v>
      </c>
      <c r="D234" s="157"/>
      <c r="E234" s="154">
        <f>E235</f>
        <v>62502.6</v>
      </c>
    </row>
    <row r="235" spans="1:5" ht="33.75" customHeight="1" x14ac:dyDescent="0.25">
      <c r="A235" s="152" t="s">
        <v>143</v>
      </c>
      <c r="B235" s="153" t="s">
        <v>142</v>
      </c>
      <c r="C235" s="153" t="s">
        <v>283</v>
      </c>
      <c r="D235" s="157"/>
      <c r="E235" s="154">
        <f>E236</f>
        <v>62502.6</v>
      </c>
    </row>
    <row r="236" spans="1:5" ht="29.25" customHeight="1" x14ac:dyDescent="0.25">
      <c r="A236" s="156" t="s">
        <v>63</v>
      </c>
      <c r="B236" s="157" t="s">
        <v>142</v>
      </c>
      <c r="C236" s="157" t="s">
        <v>283</v>
      </c>
      <c r="D236" s="157" t="s">
        <v>64</v>
      </c>
      <c r="E236" s="162">
        <v>62502.6</v>
      </c>
    </row>
    <row r="237" spans="1:5" ht="32.25" customHeight="1" x14ac:dyDescent="0.25">
      <c r="A237" s="152" t="s">
        <v>144</v>
      </c>
      <c r="B237" s="153" t="s">
        <v>145</v>
      </c>
      <c r="C237" s="153"/>
      <c r="D237" s="153"/>
      <c r="E237" s="154">
        <f>E238</f>
        <v>50</v>
      </c>
    </row>
    <row r="238" spans="1:5" ht="33" customHeight="1" x14ac:dyDescent="0.25">
      <c r="A238" s="152" t="s">
        <v>146</v>
      </c>
      <c r="B238" s="153" t="s">
        <v>147</v>
      </c>
      <c r="C238" s="153" t="s">
        <v>50</v>
      </c>
      <c r="D238" s="153" t="s">
        <v>50</v>
      </c>
      <c r="E238" s="154">
        <f>E239</f>
        <v>50</v>
      </c>
    </row>
    <row r="239" spans="1:5" ht="31.5" customHeight="1" x14ac:dyDescent="0.25">
      <c r="A239" s="152" t="s">
        <v>281</v>
      </c>
      <c r="B239" s="153" t="s">
        <v>147</v>
      </c>
      <c r="C239" s="153" t="s">
        <v>279</v>
      </c>
      <c r="D239" s="153"/>
      <c r="E239" s="154">
        <f>E240</f>
        <v>50</v>
      </c>
    </row>
    <row r="240" spans="1:5" ht="20.100000000000001" customHeight="1" x14ac:dyDescent="0.25">
      <c r="A240" s="152" t="s">
        <v>148</v>
      </c>
      <c r="B240" s="153" t="s">
        <v>147</v>
      </c>
      <c r="C240" s="153" t="s">
        <v>280</v>
      </c>
      <c r="D240" s="153"/>
      <c r="E240" s="154">
        <f>E241</f>
        <v>50</v>
      </c>
    </row>
    <row r="241" spans="1:5" ht="20.100000000000001" customHeight="1" x14ac:dyDescent="0.25">
      <c r="A241" s="156" t="s">
        <v>149</v>
      </c>
      <c r="B241" s="157" t="s">
        <v>147</v>
      </c>
      <c r="C241" s="157" t="s">
        <v>280</v>
      </c>
      <c r="D241" s="157" t="s">
        <v>150</v>
      </c>
      <c r="E241" s="162">
        <v>50</v>
      </c>
    </row>
    <row r="242" spans="1:5" s="172" customFormat="1" ht="20.100000000000001" customHeight="1" x14ac:dyDescent="0.25">
      <c r="A242" s="152" t="s">
        <v>535</v>
      </c>
      <c r="B242" s="153" t="s">
        <v>494</v>
      </c>
      <c r="C242" s="153" t="s">
        <v>536</v>
      </c>
      <c r="D242" s="153" t="s">
        <v>537</v>
      </c>
      <c r="E242" s="154">
        <v>0</v>
      </c>
    </row>
    <row r="243" spans="1:5" ht="21.95" customHeight="1" x14ac:dyDescent="0.25">
      <c r="A243" s="185" t="s">
        <v>151</v>
      </c>
      <c r="B243" s="186" t="s">
        <v>50</v>
      </c>
      <c r="C243" s="186"/>
      <c r="D243" s="186"/>
      <c r="E243" s="187">
        <f>E9+E76+E88+E132+E192+E213+E220+E237</f>
        <v>352946.6</v>
      </c>
    </row>
    <row r="244" spans="1:5" ht="21.95" customHeight="1" x14ac:dyDescent="0.25"/>
    <row r="245" spans="1:5" ht="21.95" customHeight="1" x14ac:dyDescent="0.25"/>
  </sheetData>
  <autoFilter ref="A7:E243" xr:uid="{00000000-0009-0000-0000-000006000000}"/>
  <mergeCells count="7">
    <mergeCell ref="C2:E2"/>
    <mergeCell ref="A4:E4"/>
    <mergeCell ref="A7:A8"/>
    <mergeCell ref="B7:B8"/>
    <mergeCell ref="C7:C8"/>
    <mergeCell ref="D7:D8"/>
    <mergeCell ref="E7:E8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6"/>
  <sheetViews>
    <sheetView zoomScaleNormal="100" workbookViewId="0">
      <selection activeCell="C3" sqref="C3"/>
    </sheetView>
  </sheetViews>
  <sheetFormatPr defaultRowHeight="15" x14ac:dyDescent="0.25"/>
  <cols>
    <col min="1" max="1" width="69" style="155" customWidth="1"/>
    <col min="2" max="2" width="10.7109375" style="155" customWidth="1"/>
    <col min="3" max="3" width="15.5703125" style="155" customWidth="1"/>
    <col min="4" max="4" width="9.140625" style="155"/>
    <col min="5" max="6" width="13.7109375" style="155" customWidth="1"/>
    <col min="7" max="16384" width="9.140625" style="155"/>
  </cols>
  <sheetData>
    <row r="1" spans="1:6" ht="13.5" customHeight="1" x14ac:dyDescent="0.25"/>
    <row r="2" spans="1:6" ht="113.25" customHeight="1" x14ac:dyDescent="0.25">
      <c r="C2" s="220" t="s">
        <v>599</v>
      </c>
      <c r="D2" s="220"/>
      <c r="E2" s="220"/>
      <c r="F2" s="220"/>
    </row>
    <row r="3" spans="1:6" x14ac:dyDescent="0.25">
      <c r="A3" s="158"/>
      <c r="C3" s="158"/>
      <c r="D3" s="158"/>
      <c r="E3" s="159"/>
      <c r="F3" s="159"/>
    </row>
    <row r="4" spans="1:6" ht="42.75" customHeight="1" x14ac:dyDescent="0.25">
      <c r="A4" s="221" t="s">
        <v>538</v>
      </c>
      <c r="B4" s="221"/>
      <c r="C4" s="221"/>
      <c r="D4" s="221"/>
      <c r="E4" s="221"/>
      <c r="F4" s="221"/>
    </row>
    <row r="5" spans="1:6" ht="12" customHeight="1" x14ac:dyDescent="0.25">
      <c r="A5" s="160"/>
      <c r="C5" s="160"/>
      <c r="D5" s="160"/>
      <c r="E5" s="160"/>
      <c r="F5" s="160"/>
    </row>
    <row r="6" spans="1:6" x14ac:dyDescent="0.25">
      <c r="E6" s="225" t="s">
        <v>0</v>
      </c>
      <c r="F6" s="225"/>
    </row>
    <row r="7" spans="1:6" ht="23.25" customHeight="1" x14ac:dyDescent="0.25">
      <c r="A7" s="222" t="s">
        <v>44</v>
      </c>
      <c r="B7" s="222" t="s">
        <v>45</v>
      </c>
      <c r="C7" s="222" t="s">
        <v>46</v>
      </c>
      <c r="D7" s="222" t="s">
        <v>47</v>
      </c>
      <c r="E7" s="226" t="s">
        <v>3</v>
      </c>
      <c r="F7" s="227"/>
    </row>
    <row r="8" spans="1:6" ht="23.25" customHeight="1" x14ac:dyDescent="0.25">
      <c r="A8" s="223"/>
      <c r="B8" s="223"/>
      <c r="C8" s="223"/>
      <c r="D8" s="223"/>
      <c r="E8" s="161" t="s">
        <v>489</v>
      </c>
      <c r="F8" s="161" t="s">
        <v>490</v>
      </c>
    </row>
    <row r="9" spans="1:6" ht="21.95" customHeight="1" x14ac:dyDescent="0.25">
      <c r="A9" s="152" t="s">
        <v>48</v>
      </c>
      <c r="B9" s="153" t="s">
        <v>49</v>
      </c>
      <c r="C9" s="153" t="s">
        <v>50</v>
      </c>
      <c r="D9" s="153" t="s">
        <v>50</v>
      </c>
      <c r="E9" s="154">
        <f t="shared" ref="E9:F9" si="0">E10+E16+E25+E33+E42+E47</f>
        <v>68612.600000000006</v>
      </c>
      <c r="F9" s="154">
        <f t="shared" si="0"/>
        <v>65865.600000000006</v>
      </c>
    </row>
    <row r="10" spans="1:6" ht="28.5" x14ac:dyDescent="0.25">
      <c r="A10" s="152" t="s">
        <v>51</v>
      </c>
      <c r="B10" s="153" t="s">
        <v>52</v>
      </c>
      <c r="C10" s="153" t="s">
        <v>50</v>
      </c>
      <c r="D10" s="153" t="s">
        <v>50</v>
      </c>
      <c r="E10" s="154">
        <f t="shared" ref="E10:F10" si="1">E13</f>
        <v>2614.4</v>
      </c>
      <c r="F10" s="154">
        <f t="shared" si="1"/>
        <v>2514.4</v>
      </c>
    </row>
    <row r="11" spans="1:6" ht="44.25" customHeight="1" x14ac:dyDescent="0.25">
      <c r="A11" s="152" t="s">
        <v>220</v>
      </c>
      <c r="B11" s="153" t="s">
        <v>52</v>
      </c>
      <c r="C11" s="153" t="s">
        <v>214</v>
      </c>
      <c r="D11" s="153"/>
      <c r="E11" s="154">
        <f t="shared" ref="E11:F14" si="2">E12</f>
        <v>2614.4</v>
      </c>
      <c r="F11" s="154">
        <f t="shared" si="2"/>
        <v>2514.4</v>
      </c>
    </row>
    <row r="12" spans="1:6" ht="28.5" x14ac:dyDescent="0.25">
      <c r="A12" s="152" t="s">
        <v>53</v>
      </c>
      <c r="B12" s="153" t="s">
        <v>52</v>
      </c>
      <c r="C12" s="153" t="s">
        <v>215</v>
      </c>
      <c r="D12" s="153"/>
      <c r="E12" s="154">
        <f t="shared" si="2"/>
        <v>2614.4</v>
      </c>
      <c r="F12" s="154">
        <f t="shared" si="2"/>
        <v>2514.4</v>
      </c>
    </row>
    <row r="13" spans="1:6" ht="28.5" x14ac:dyDescent="0.25">
      <c r="A13" s="152" t="s">
        <v>53</v>
      </c>
      <c r="B13" s="153" t="s">
        <v>52</v>
      </c>
      <c r="C13" s="153" t="s">
        <v>54</v>
      </c>
      <c r="D13" s="153" t="s">
        <v>50</v>
      </c>
      <c r="E13" s="154">
        <f t="shared" si="2"/>
        <v>2614.4</v>
      </c>
      <c r="F13" s="154">
        <f t="shared" si="2"/>
        <v>2514.4</v>
      </c>
    </row>
    <row r="14" spans="1:6" ht="30" customHeight="1" x14ac:dyDescent="0.25">
      <c r="A14" s="152" t="s">
        <v>219</v>
      </c>
      <c r="B14" s="153" t="s">
        <v>52</v>
      </c>
      <c r="C14" s="153" t="s">
        <v>216</v>
      </c>
      <c r="D14" s="153" t="s">
        <v>50</v>
      </c>
      <c r="E14" s="154">
        <f t="shared" si="2"/>
        <v>2614.4</v>
      </c>
      <c r="F14" s="154">
        <f t="shared" si="2"/>
        <v>2514.4</v>
      </c>
    </row>
    <row r="15" spans="1:6" ht="46.5" customHeight="1" x14ac:dyDescent="0.25">
      <c r="A15" s="156" t="s">
        <v>55</v>
      </c>
      <c r="B15" s="157" t="s">
        <v>52</v>
      </c>
      <c r="C15" s="157" t="s">
        <v>216</v>
      </c>
      <c r="D15" s="157" t="s">
        <v>56</v>
      </c>
      <c r="E15" s="162">
        <v>2614.4</v>
      </c>
      <c r="F15" s="162">
        <v>2514.4</v>
      </c>
    </row>
    <row r="16" spans="1:6" ht="45" customHeight="1" x14ac:dyDescent="0.25">
      <c r="A16" s="152" t="s">
        <v>57</v>
      </c>
      <c r="B16" s="153" t="s">
        <v>58</v>
      </c>
      <c r="C16" s="153" t="s">
        <v>50</v>
      </c>
      <c r="D16" s="153" t="s">
        <v>50</v>
      </c>
      <c r="E16" s="154">
        <f t="shared" ref="E16:F16" si="3">E18</f>
        <v>1833.9</v>
      </c>
      <c r="F16" s="154">
        <f t="shared" si="3"/>
        <v>1883.9</v>
      </c>
    </row>
    <row r="17" spans="1:6" ht="46.5" customHeight="1" x14ac:dyDescent="0.25">
      <c r="A17" s="152" t="s">
        <v>220</v>
      </c>
      <c r="B17" s="153" t="s">
        <v>58</v>
      </c>
      <c r="C17" s="153" t="s">
        <v>214</v>
      </c>
      <c r="D17" s="153"/>
      <c r="E17" s="154">
        <f t="shared" ref="E17:F17" si="4">E18</f>
        <v>1833.9</v>
      </c>
      <c r="F17" s="154">
        <f t="shared" si="4"/>
        <v>1883.9</v>
      </c>
    </row>
    <row r="18" spans="1:6" ht="30" customHeight="1" x14ac:dyDescent="0.25">
      <c r="A18" s="152" t="s">
        <v>59</v>
      </c>
      <c r="B18" s="153" t="s">
        <v>58</v>
      </c>
      <c r="C18" s="153" t="s">
        <v>60</v>
      </c>
      <c r="D18" s="153" t="s">
        <v>50</v>
      </c>
      <c r="E18" s="154">
        <f t="shared" ref="E18:F18" si="5">E19+E22</f>
        <v>1833.9</v>
      </c>
      <c r="F18" s="154">
        <f t="shared" si="5"/>
        <v>1883.9</v>
      </c>
    </row>
    <row r="19" spans="1:6" ht="30.75" customHeight="1" x14ac:dyDescent="0.25">
      <c r="A19" s="152" t="s">
        <v>67</v>
      </c>
      <c r="B19" s="153" t="s">
        <v>58</v>
      </c>
      <c r="C19" s="153" t="s">
        <v>62</v>
      </c>
      <c r="D19" s="153"/>
      <c r="E19" s="154">
        <f t="shared" ref="E19:F19" si="6">E20</f>
        <v>1780.9</v>
      </c>
      <c r="F19" s="154">
        <f t="shared" si="6"/>
        <v>1830.9</v>
      </c>
    </row>
    <row r="20" spans="1:6" ht="31.5" customHeight="1" x14ac:dyDescent="0.25">
      <c r="A20" s="152" t="s">
        <v>219</v>
      </c>
      <c r="B20" s="153" t="s">
        <v>58</v>
      </c>
      <c r="C20" s="153" t="s">
        <v>217</v>
      </c>
      <c r="D20" s="153"/>
      <c r="E20" s="154">
        <f t="shared" ref="E20:F20" si="7">SUM(E21)</f>
        <v>1780.9</v>
      </c>
      <c r="F20" s="154">
        <f t="shared" si="7"/>
        <v>1830.9</v>
      </c>
    </row>
    <row r="21" spans="1:6" ht="46.5" customHeight="1" x14ac:dyDescent="0.25">
      <c r="A21" s="156" t="s">
        <v>55</v>
      </c>
      <c r="B21" s="157" t="s">
        <v>58</v>
      </c>
      <c r="C21" s="157" t="s">
        <v>217</v>
      </c>
      <c r="D21" s="157" t="s">
        <v>56</v>
      </c>
      <c r="E21" s="162">
        <v>1780.9</v>
      </c>
      <c r="F21" s="162">
        <v>1830.9</v>
      </c>
    </row>
    <row r="22" spans="1:6" ht="20.100000000000001" customHeight="1" x14ac:dyDescent="0.25">
      <c r="A22" s="152" t="s">
        <v>61</v>
      </c>
      <c r="B22" s="153" t="s">
        <v>58</v>
      </c>
      <c r="C22" s="153" t="s">
        <v>68</v>
      </c>
      <c r="D22" s="153" t="s">
        <v>50</v>
      </c>
      <c r="E22" s="154">
        <f t="shared" ref="E22:F22" si="8">E23</f>
        <v>53</v>
      </c>
      <c r="F22" s="154">
        <f t="shared" si="8"/>
        <v>53</v>
      </c>
    </row>
    <row r="23" spans="1:6" ht="30" customHeight="1" x14ac:dyDescent="0.25">
      <c r="A23" s="152" t="s">
        <v>219</v>
      </c>
      <c r="B23" s="153" t="s">
        <v>58</v>
      </c>
      <c r="C23" s="153" t="s">
        <v>218</v>
      </c>
      <c r="D23" s="153"/>
      <c r="E23" s="154">
        <f t="shared" ref="E23:F23" si="9">SUM(E24:E24)</f>
        <v>53</v>
      </c>
      <c r="F23" s="154">
        <f t="shared" si="9"/>
        <v>53</v>
      </c>
    </row>
    <row r="24" spans="1:6" ht="30.75" customHeight="1" x14ac:dyDescent="0.25">
      <c r="A24" s="156" t="s">
        <v>63</v>
      </c>
      <c r="B24" s="157" t="s">
        <v>58</v>
      </c>
      <c r="C24" s="157" t="s">
        <v>217</v>
      </c>
      <c r="D24" s="157" t="s">
        <v>64</v>
      </c>
      <c r="E24" s="162">
        <v>53</v>
      </c>
      <c r="F24" s="162">
        <v>53</v>
      </c>
    </row>
    <row r="25" spans="1:6" ht="42.75" x14ac:dyDescent="0.25">
      <c r="A25" s="152" t="s">
        <v>69</v>
      </c>
      <c r="B25" s="153" t="s">
        <v>70</v>
      </c>
      <c r="C25" s="153" t="s">
        <v>50</v>
      </c>
      <c r="D25" s="153" t="s">
        <v>50</v>
      </c>
      <c r="E25" s="154">
        <f t="shared" ref="E25:F28" si="10">E26</f>
        <v>51119.4</v>
      </c>
      <c r="F25" s="154">
        <f t="shared" si="10"/>
        <v>50263.700000000004</v>
      </c>
    </row>
    <row r="26" spans="1:6" ht="42.75" customHeight="1" x14ac:dyDescent="0.25">
      <c r="A26" s="152" t="s">
        <v>220</v>
      </c>
      <c r="B26" s="153" t="s">
        <v>70</v>
      </c>
      <c r="C26" s="153" t="s">
        <v>214</v>
      </c>
      <c r="D26" s="153"/>
      <c r="E26" s="154">
        <f t="shared" si="10"/>
        <v>51119.4</v>
      </c>
      <c r="F26" s="154">
        <f t="shared" si="10"/>
        <v>50263.700000000004</v>
      </c>
    </row>
    <row r="27" spans="1:6" ht="28.5" x14ac:dyDescent="0.25">
      <c r="A27" s="152" t="s">
        <v>71</v>
      </c>
      <c r="B27" s="153" t="s">
        <v>70</v>
      </c>
      <c r="C27" s="153" t="s">
        <v>222</v>
      </c>
      <c r="D27" s="153"/>
      <c r="E27" s="154">
        <f t="shared" si="10"/>
        <v>51119.4</v>
      </c>
      <c r="F27" s="154">
        <f t="shared" si="10"/>
        <v>50263.700000000004</v>
      </c>
    </row>
    <row r="28" spans="1:6" ht="28.5" x14ac:dyDescent="0.25">
      <c r="A28" s="152" t="s">
        <v>71</v>
      </c>
      <c r="B28" s="153" t="s">
        <v>70</v>
      </c>
      <c r="C28" s="153" t="s">
        <v>72</v>
      </c>
      <c r="D28" s="153"/>
      <c r="E28" s="154">
        <f t="shared" si="10"/>
        <v>51119.4</v>
      </c>
      <c r="F28" s="154">
        <f t="shared" si="10"/>
        <v>50263.700000000004</v>
      </c>
    </row>
    <row r="29" spans="1:6" ht="30.75" customHeight="1" x14ac:dyDescent="0.25">
      <c r="A29" s="152" t="s">
        <v>219</v>
      </c>
      <c r="B29" s="153" t="s">
        <v>70</v>
      </c>
      <c r="C29" s="153" t="s">
        <v>221</v>
      </c>
      <c r="D29" s="153"/>
      <c r="E29" s="154">
        <f>SUM(E30:E32)</f>
        <v>51119.4</v>
      </c>
      <c r="F29" s="154">
        <f>SUM(F30:F32)</f>
        <v>50263.700000000004</v>
      </c>
    </row>
    <row r="30" spans="1:6" ht="43.5" customHeight="1" x14ac:dyDescent="0.25">
      <c r="A30" s="156" t="s">
        <v>55</v>
      </c>
      <c r="B30" s="157" t="s">
        <v>70</v>
      </c>
      <c r="C30" s="157" t="s">
        <v>221</v>
      </c>
      <c r="D30" s="157" t="s">
        <v>56</v>
      </c>
      <c r="E30" s="162">
        <v>47079.6</v>
      </c>
      <c r="F30" s="162">
        <v>47308.9</v>
      </c>
    </row>
    <row r="31" spans="1:6" ht="30.75" customHeight="1" x14ac:dyDescent="0.25">
      <c r="A31" s="156" t="s">
        <v>63</v>
      </c>
      <c r="B31" s="157" t="s">
        <v>70</v>
      </c>
      <c r="C31" s="157" t="s">
        <v>221</v>
      </c>
      <c r="D31" s="157" t="s">
        <v>64</v>
      </c>
      <c r="E31" s="162">
        <v>4037.3</v>
      </c>
      <c r="F31" s="162">
        <v>2952.3</v>
      </c>
    </row>
    <row r="32" spans="1:6" ht="20.100000000000001" customHeight="1" x14ac:dyDescent="0.25">
      <c r="A32" s="156" t="s">
        <v>65</v>
      </c>
      <c r="B32" s="157" t="s">
        <v>70</v>
      </c>
      <c r="C32" s="157" t="s">
        <v>221</v>
      </c>
      <c r="D32" s="157" t="s">
        <v>66</v>
      </c>
      <c r="E32" s="162">
        <v>2.5</v>
      </c>
      <c r="F32" s="162">
        <v>2.5</v>
      </c>
    </row>
    <row r="33" spans="1:6" ht="27.75" customHeight="1" x14ac:dyDescent="0.25">
      <c r="A33" s="152" t="s">
        <v>73</v>
      </c>
      <c r="B33" s="153" t="s">
        <v>74</v>
      </c>
      <c r="C33" s="153" t="s">
        <v>50</v>
      </c>
      <c r="D33" s="153" t="s">
        <v>50</v>
      </c>
      <c r="E33" s="154">
        <f t="shared" ref="E33:F33" si="11">E35</f>
        <v>1533.5</v>
      </c>
      <c r="F33" s="154">
        <f t="shared" si="11"/>
        <v>1484</v>
      </c>
    </row>
    <row r="34" spans="1:6" ht="46.5" customHeight="1" x14ac:dyDescent="0.25">
      <c r="A34" s="152" t="s">
        <v>220</v>
      </c>
      <c r="B34" s="153" t="s">
        <v>74</v>
      </c>
      <c r="C34" s="153" t="s">
        <v>214</v>
      </c>
      <c r="D34" s="153"/>
      <c r="E34" s="154">
        <f t="shared" ref="E34:F34" si="12">E35</f>
        <v>1533.5</v>
      </c>
      <c r="F34" s="154">
        <f t="shared" si="12"/>
        <v>1484</v>
      </c>
    </row>
    <row r="35" spans="1:6" ht="27" customHeight="1" x14ac:dyDescent="0.25">
      <c r="A35" s="152" t="s">
        <v>75</v>
      </c>
      <c r="B35" s="153" t="s">
        <v>74</v>
      </c>
      <c r="C35" s="153" t="s">
        <v>76</v>
      </c>
      <c r="D35" s="153" t="s">
        <v>50</v>
      </c>
      <c r="E35" s="154">
        <f t="shared" ref="E35:F35" si="13">E36+E39</f>
        <v>1533.5</v>
      </c>
      <c r="F35" s="154">
        <f t="shared" si="13"/>
        <v>1484</v>
      </c>
    </row>
    <row r="36" spans="1:6" ht="30" customHeight="1" x14ac:dyDescent="0.25">
      <c r="A36" s="152" t="s">
        <v>79</v>
      </c>
      <c r="B36" s="153" t="s">
        <v>74</v>
      </c>
      <c r="C36" s="153" t="s">
        <v>78</v>
      </c>
      <c r="D36" s="153" t="s">
        <v>50</v>
      </c>
      <c r="E36" s="154">
        <f t="shared" ref="E36:F36" si="14">E37</f>
        <v>1525</v>
      </c>
      <c r="F36" s="154">
        <f t="shared" si="14"/>
        <v>1475</v>
      </c>
    </row>
    <row r="37" spans="1:6" ht="31.5" customHeight="1" x14ac:dyDescent="0.25">
      <c r="A37" s="152" t="s">
        <v>219</v>
      </c>
      <c r="B37" s="153" t="s">
        <v>74</v>
      </c>
      <c r="C37" s="153" t="s">
        <v>223</v>
      </c>
      <c r="D37" s="153" t="s">
        <v>50</v>
      </c>
      <c r="E37" s="154">
        <f t="shared" ref="E37:F37" si="15">SUM(E38:E38)</f>
        <v>1525</v>
      </c>
      <c r="F37" s="154">
        <f t="shared" si="15"/>
        <v>1475</v>
      </c>
    </row>
    <row r="38" spans="1:6" ht="46.5" customHeight="1" x14ac:dyDescent="0.25">
      <c r="A38" s="156" t="s">
        <v>55</v>
      </c>
      <c r="B38" s="157" t="s">
        <v>74</v>
      </c>
      <c r="C38" s="157" t="s">
        <v>223</v>
      </c>
      <c r="D38" s="157" t="s">
        <v>56</v>
      </c>
      <c r="E38" s="162">
        <v>1525</v>
      </c>
      <c r="F38" s="162">
        <v>1475</v>
      </c>
    </row>
    <row r="39" spans="1:6" ht="19.5" customHeight="1" x14ac:dyDescent="0.25">
      <c r="A39" s="152" t="s">
        <v>77</v>
      </c>
      <c r="B39" s="153" t="s">
        <v>74</v>
      </c>
      <c r="C39" s="153" t="s">
        <v>80</v>
      </c>
      <c r="D39" s="153" t="s">
        <v>50</v>
      </c>
      <c r="E39" s="154">
        <f t="shared" ref="E39:F40" si="16">E40</f>
        <v>8.5</v>
      </c>
      <c r="F39" s="154">
        <f t="shared" si="16"/>
        <v>9</v>
      </c>
    </row>
    <row r="40" spans="1:6" ht="31.5" customHeight="1" x14ac:dyDescent="0.25">
      <c r="A40" s="152" t="s">
        <v>219</v>
      </c>
      <c r="B40" s="153" t="s">
        <v>74</v>
      </c>
      <c r="C40" s="153" t="s">
        <v>224</v>
      </c>
      <c r="D40" s="153" t="s">
        <v>50</v>
      </c>
      <c r="E40" s="154">
        <f t="shared" si="16"/>
        <v>8.5</v>
      </c>
      <c r="F40" s="154">
        <f t="shared" si="16"/>
        <v>9</v>
      </c>
    </row>
    <row r="41" spans="1:6" ht="33.75" customHeight="1" x14ac:dyDescent="0.25">
      <c r="A41" s="156" t="s">
        <v>63</v>
      </c>
      <c r="B41" s="157" t="s">
        <v>74</v>
      </c>
      <c r="C41" s="157" t="s">
        <v>224</v>
      </c>
      <c r="D41" s="157" t="s">
        <v>64</v>
      </c>
      <c r="E41" s="162">
        <v>8.5</v>
      </c>
      <c r="F41" s="162">
        <v>9</v>
      </c>
    </row>
    <row r="42" spans="1:6" ht="20.100000000000001" customHeight="1" x14ac:dyDescent="0.25">
      <c r="A42" s="152" t="s">
        <v>81</v>
      </c>
      <c r="B42" s="153" t="s">
        <v>82</v>
      </c>
      <c r="C42" s="153"/>
      <c r="D42" s="153" t="s">
        <v>50</v>
      </c>
      <c r="E42" s="154">
        <f t="shared" ref="E42:F45" si="17">E43</f>
        <v>200</v>
      </c>
      <c r="F42" s="154">
        <f t="shared" si="17"/>
        <v>200</v>
      </c>
    </row>
    <row r="43" spans="1:6" ht="45" customHeight="1" x14ac:dyDescent="0.25">
      <c r="A43" s="152" t="s">
        <v>220</v>
      </c>
      <c r="B43" s="153" t="s">
        <v>82</v>
      </c>
      <c r="C43" s="153" t="s">
        <v>214</v>
      </c>
      <c r="D43" s="153"/>
      <c r="E43" s="154">
        <f t="shared" si="17"/>
        <v>200</v>
      </c>
      <c r="F43" s="154">
        <f t="shared" si="17"/>
        <v>200</v>
      </c>
    </row>
    <row r="44" spans="1:6" ht="20.100000000000001" customHeight="1" x14ac:dyDescent="0.25">
      <c r="A44" s="152" t="s">
        <v>83</v>
      </c>
      <c r="B44" s="153" t="s">
        <v>82</v>
      </c>
      <c r="C44" s="153" t="s">
        <v>225</v>
      </c>
      <c r="D44" s="153" t="s">
        <v>50</v>
      </c>
      <c r="E44" s="154">
        <f t="shared" si="17"/>
        <v>200</v>
      </c>
      <c r="F44" s="154">
        <f t="shared" si="17"/>
        <v>200</v>
      </c>
    </row>
    <row r="45" spans="1:6" ht="28.5" x14ac:dyDescent="0.25">
      <c r="A45" s="152" t="s">
        <v>84</v>
      </c>
      <c r="B45" s="153" t="s">
        <v>82</v>
      </c>
      <c r="C45" s="153" t="s">
        <v>236</v>
      </c>
      <c r="D45" s="153"/>
      <c r="E45" s="154">
        <f t="shared" si="17"/>
        <v>200</v>
      </c>
      <c r="F45" s="154">
        <f t="shared" si="17"/>
        <v>200</v>
      </c>
    </row>
    <row r="46" spans="1:6" ht="20.100000000000001" customHeight="1" x14ac:dyDescent="0.25">
      <c r="A46" s="156" t="s">
        <v>65</v>
      </c>
      <c r="B46" s="157" t="s">
        <v>82</v>
      </c>
      <c r="C46" s="157" t="s">
        <v>236</v>
      </c>
      <c r="D46" s="157" t="s">
        <v>66</v>
      </c>
      <c r="E46" s="162">
        <v>200</v>
      </c>
      <c r="F46" s="162">
        <v>200</v>
      </c>
    </row>
    <row r="47" spans="1:6" ht="20.100000000000001" customHeight="1" x14ac:dyDescent="0.25">
      <c r="A47" s="152" t="s">
        <v>85</v>
      </c>
      <c r="B47" s="153" t="s">
        <v>86</v>
      </c>
      <c r="C47" s="153" t="s">
        <v>50</v>
      </c>
      <c r="D47" s="153" t="s">
        <v>50</v>
      </c>
      <c r="E47" s="154">
        <f t="shared" ref="E47:F47" si="18">E48+E53+E58</f>
        <v>11311.400000000001</v>
      </c>
      <c r="F47" s="154">
        <f t="shared" si="18"/>
        <v>9519.6</v>
      </c>
    </row>
    <row r="48" spans="1:6" ht="41.25" customHeight="1" x14ac:dyDescent="0.25">
      <c r="A48" s="152" t="s">
        <v>220</v>
      </c>
      <c r="B48" s="153" t="s">
        <v>86</v>
      </c>
      <c r="C48" s="153" t="s">
        <v>214</v>
      </c>
      <c r="D48" s="153"/>
      <c r="E48" s="154">
        <f t="shared" ref="E48:F51" si="19">E49</f>
        <v>0.7</v>
      </c>
      <c r="F48" s="154">
        <f t="shared" si="19"/>
        <v>0.7</v>
      </c>
    </row>
    <row r="49" spans="1:6" ht="28.5" x14ac:dyDescent="0.25">
      <c r="A49" s="152" t="s">
        <v>71</v>
      </c>
      <c r="B49" s="163" t="s">
        <v>86</v>
      </c>
      <c r="C49" s="163" t="s">
        <v>222</v>
      </c>
      <c r="D49" s="153"/>
      <c r="E49" s="154">
        <f t="shared" si="19"/>
        <v>0.7</v>
      </c>
      <c r="F49" s="154">
        <f t="shared" si="19"/>
        <v>0.7</v>
      </c>
    </row>
    <row r="50" spans="1:6" ht="44.25" customHeight="1" x14ac:dyDescent="0.25">
      <c r="A50" s="164" t="s">
        <v>227</v>
      </c>
      <c r="B50" s="165" t="s">
        <v>86</v>
      </c>
      <c r="C50" s="166" t="s">
        <v>226</v>
      </c>
      <c r="D50" s="153"/>
      <c r="E50" s="154">
        <f t="shared" si="19"/>
        <v>0.7</v>
      </c>
      <c r="F50" s="154">
        <f t="shared" si="19"/>
        <v>0.7</v>
      </c>
    </row>
    <row r="51" spans="1:6" ht="79.5" customHeight="1" x14ac:dyDescent="0.25">
      <c r="A51" s="167" t="s">
        <v>229</v>
      </c>
      <c r="B51" s="168" t="s">
        <v>86</v>
      </c>
      <c r="C51" s="169" t="s">
        <v>228</v>
      </c>
      <c r="D51" s="153"/>
      <c r="E51" s="154">
        <f t="shared" si="19"/>
        <v>0.7</v>
      </c>
      <c r="F51" s="154">
        <f t="shared" si="19"/>
        <v>0.7</v>
      </c>
    </row>
    <row r="52" spans="1:6" ht="30.75" customHeight="1" x14ac:dyDescent="0.25">
      <c r="A52" s="156" t="s">
        <v>63</v>
      </c>
      <c r="B52" s="170" t="s">
        <v>86</v>
      </c>
      <c r="C52" s="171" t="s">
        <v>228</v>
      </c>
      <c r="D52" s="157" t="s">
        <v>64</v>
      </c>
      <c r="E52" s="162">
        <v>0.7</v>
      </c>
      <c r="F52" s="162">
        <v>0.7</v>
      </c>
    </row>
    <row r="53" spans="1:6" ht="28.5" x14ac:dyDescent="0.25">
      <c r="A53" s="152" t="s">
        <v>87</v>
      </c>
      <c r="B53" s="153" t="s">
        <v>86</v>
      </c>
      <c r="C53" s="153" t="s">
        <v>231</v>
      </c>
      <c r="D53" s="153"/>
      <c r="E53" s="154">
        <f t="shared" ref="E53:F54" si="20">E54</f>
        <v>1395.3</v>
      </c>
      <c r="F53" s="154">
        <f t="shared" si="20"/>
        <v>185.39999999999998</v>
      </c>
    </row>
    <row r="54" spans="1:6" ht="28.5" x14ac:dyDescent="0.25">
      <c r="A54" s="152" t="s">
        <v>233</v>
      </c>
      <c r="B54" s="153" t="s">
        <v>86</v>
      </c>
      <c r="C54" s="153" t="s">
        <v>230</v>
      </c>
      <c r="D54" s="153"/>
      <c r="E54" s="154">
        <f t="shared" si="20"/>
        <v>1395.3</v>
      </c>
      <c r="F54" s="154">
        <f t="shared" si="20"/>
        <v>185.39999999999998</v>
      </c>
    </row>
    <row r="55" spans="1:6" ht="51.75" customHeight="1" x14ac:dyDescent="0.25">
      <c r="A55" s="152" t="s">
        <v>232</v>
      </c>
      <c r="B55" s="153" t="s">
        <v>86</v>
      </c>
      <c r="C55" s="153" t="s">
        <v>329</v>
      </c>
      <c r="D55" s="153"/>
      <c r="E55" s="154">
        <f t="shared" ref="E55:F55" si="21">SUM(E56:E57)</f>
        <v>1395.3</v>
      </c>
      <c r="F55" s="154">
        <f t="shared" si="21"/>
        <v>185.39999999999998</v>
      </c>
    </row>
    <row r="56" spans="1:6" ht="32.25" customHeight="1" x14ac:dyDescent="0.25">
      <c r="A56" s="156" t="s">
        <v>63</v>
      </c>
      <c r="B56" s="157" t="s">
        <v>86</v>
      </c>
      <c r="C56" s="157" t="s">
        <v>329</v>
      </c>
      <c r="D56" s="157" t="s">
        <v>64</v>
      </c>
      <c r="E56" s="162">
        <v>1357.1</v>
      </c>
      <c r="F56" s="162">
        <v>147.19999999999999</v>
      </c>
    </row>
    <row r="57" spans="1:6" ht="20.100000000000001" customHeight="1" x14ac:dyDescent="0.25">
      <c r="A57" s="156" t="s">
        <v>65</v>
      </c>
      <c r="B57" s="157" t="s">
        <v>86</v>
      </c>
      <c r="C57" s="157" t="s">
        <v>329</v>
      </c>
      <c r="D57" s="157" t="s">
        <v>66</v>
      </c>
      <c r="E57" s="162">
        <v>38.200000000000003</v>
      </c>
      <c r="F57" s="162">
        <v>38.200000000000003</v>
      </c>
    </row>
    <row r="58" spans="1:6" ht="28.5" x14ac:dyDescent="0.25">
      <c r="A58" s="152" t="s">
        <v>88</v>
      </c>
      <c r="B58" s="153" t="s">
        <v>86</v>
      </c>
      <c r="C58" s="153" t="s">
        <v>234</v>
      </c>
      <c r="D58" s="153"/>
      <c r="E58" s="154">
        <f>E59+E62+E65+E68+E71</f>
        <v>9915.4000000000015</v>
      </c>
      <c r="F58" s="154">
        <f>F59+F62+F65+F68+F71</f>
        <v>9333.5</v>
      </c>
    </row>
    <row r="59" spans="1:6" ht="29.25" customHeight="1" x14ac:dyDescent="0.25">
      <c r="A59" s="152" t="s">
        <v>152</v>
      </c>
      <c r="B59" s="153" t="s">
        <v>86</v>
      </c>
      <c r="C59" s="153" t="s">
        <v>89</v>
      </c>
      <c r="D59" s="153"/>
      <c r="E59" s="154">
        <f t="shared" ref="E59:F60" si="22">E60</f>
        <v>643.4</v>
      </c>
      <c r="F59" s="154">
        <f t="shared" si="22"/>
        <v>0</v>
      </c>
    </row>
    <row r="60" spans="1:6" ht="48" customHeight="1" x14ac:dyDescent="0.25">
      <c r="A60" s="152" t="s">
        <v>235</v>
      </c>
      <c r="B60" s="153" t="s">
        <v>86</v>
      </c>
      <c r="C60" s="153" t="s">
        <v>237</v>
      </c>
      <c r="D60" s="153"/>
      <c r="E60" s="154">
        <f t="shared" si="22"/>
        <v>643.4</v>
      </c>
      <c r="F60" s="154">
        <f t="shared" si="22"/>
        <v>0</v>
      </c>
    </row>
    <row r="61" spans="1:6" ht="31.5" customHeight="1" x14ac:dyDescent="0.25">
      <c r="A61" s="156" t="s">
        <v>63</v>
      </c>
      <c r="B61" s="157" t="s">
        <v>86</v>
      </c>
      <c r="C61" s="157" t="s">
        <v>237</v>
      </c>
      <c r="D61" s="157" t="s">
        <v>64</v>
      </c>
      <c r="E61" s="162">
        <v>643.4</v>
      </c>
      <c r="F61" s="162">
        <v>0</v>
      </c>
    </row>
    <row r="62" spans="1:6" ht="28.5" x14ac:dyDescent="0.25">
      <c r="A62" s="152" t="s">
        <v>330</v>
      </c>
      <c r="B62" s="153" t="s">
        <v>86</v>
      </c>
      <c r="C62" s="153" t="s">
        <v>339</v>
      </c>
      <c r="D62" s="153"/>
      <c r="E62" s="154">
        <f t="shared" ref="E62:F63" si="23">E63</f>
        <v>465.8</v>
      </c>
      <c r="F62" s="154">
        <f t="shared" si="23"/>
        <v>467.7</v>
      </c>
    </row>
    <row r="63" spans="1:6" ht="42.75" x14ac:dyDescent="0.25">
      <c r="A63" s="152" t="s">
        <v>235</v>
      </c>
      <c r="B63" s="153" t="s">
        <v>86</v>
      </c>
      <c r="C63" s="153" t="s">
        <v>238</v>
      </c>
      <c r="D63" s="153"/>
      <c r="E63" s="154">
        <f t="shared" si="23"/>
        <v>465.8</v>
      </c>
      <c r="F63" s="154">
        <f t="shared" si="23"/>
        <v>467.7</v>
      </c>
    </row>
    <row r="64" spans="1:6" ht="27.75" customHeight="1" x14ac:dyDescent="0.25">
      <c r="A64" s="156" t="s">
        <v>63</v>
      </c>
      <c r="B64" s="157" t="s">
        <v>86</v>
      </c>
      <c r="C64" s="157" t="s">
        <v>238</v>
      </c>
      <c r="D64" s="157" t="s">
        <v>64</v>
      </c>
      <c r="E64" s="162">
        <v>465.8</v>
      </c>
      <c r="F64" s="162">
        <v>467.7</v>
      </c>
    </row>
    <row r="65" spans="1:6" s="172" customFormat="1" ht="30" customHeight="1" x14ac:dyDescent="0.25">
      <c r="A65" s="152" t="s">
        <v>239</v>
      </c>
      <c r="B65" s="153" t="s">
        <v>86</v>
      </c>
      <c r="C65" s="153" t="s">
        <v>340</v>
      </c>
      <c r="D65" s="153"/>
      <c r="E65" s="154">
        <f t="shared" ref="E65:F65" si="24">E66</f>
        <v>30</v>
      </c>
      <c r="F65" s="154">
        <f t="shared" si="24"/>
        <v>30</v>
      </c>
    </row>
    <row r="66" spans="1:6" s="172" customFormat="1" ht="44.25" customHeight="1" x14ac:dyDescent="0.25">
      <c r="A66" s="152" t="s">
        <v>235</v>
      </c>
      <c r="B66" s="153" t="s">
        <v>86</v>
      </c>
      <c r="C66" s="153" t="s">
        <v>341</v>
      </c>
      <c r="D66" s="153"/>
      <c r="E66" s="154">
        <f>SUM(E67:E67)</f>
        <v>30</v>
      </c>
      <c r="F66" s="154">
        <f>SUM(F67:F67)</f>
        <v>30</v>
      </c>
    </row>
    <row r="67" spans="1:6" ht="20.100000000000001" customHeight="1" x14ac:dyDescent="0.25">
      <c r="A67" s="156" t="s">
        <v>92</v>
      </c>
      <c r="B67" s="157" t="s">
        <v>86</v>
      </c>
      <c r="C67" s="157" t="s">
        <v>341</v>
      </c>
      <c r="D67" s="157" t="s">
        <v>93</v>
      </c>
      <c r="E67" s="162">
        <v>30</v>
      </c>
      <c r="F67" s="162">
        <v>30</v>
      </c>
    </row>
    <row r="68" spans="1:6" ht="60" customHeight="1" x14ac:dyDescent="0.25">
      <c r="A68" s="173" t="s">
        <v>242</v>
      </c>
      <c r="B68" s="153" t="s">
        <v>86</v>
      </c>
      <c r="C68" s="153" t="s">
        <v>240</v>
      </c>
      <c r="D68" s="153"/>
      <c r="E68" s="154">
        <f t="shared" ref="E68:F69" si="25">E69</f>
        <v>1454.1</v>
      </c>
      <c r="F68" s="154">
        <f t="shared" si="25"/>
        <v>1513.7</v>
      </c>
    </row>
    <row r="69" spans="1:6" ht="57.75" customHeight="1" x14ac:dyDescent="0.25">
      <c r="A69" s="173" t="s">
        <v>243</v>
      </c>
      <c r="B69" s="153" t="s">
        <v>86</v>
      </c>
      <c r="C69" s="153" t="s">
        <v>241</v>
      </c>
      <c r="D69" s="153"/>
      <c r="E69" s="154">
        <f t="shared" si="25"/>
        <v>1454.1</v>
      </c>
      <c r="F69" s="154">
        <f t="shared" si="25"/>
        <v>1513.7</v>
      </c>
    </row>
    <row r="70" spans="1:6" ht="31.5" customHeight="1" x14ac:dyDescent="0.25">
      <c r="A70" s="156" t="s">
        <v>63</v>
      </c>
      <c r="B70" s="157" t="s">
        <v>86</v>
      </c>
      <c r="C70" s="157" t="s">
        <v>241</v>
      </c>
      <c r="D70" s="157" t="s">
        <v>64</v>
      </c>
      <c r="E70" s="162">
        <v>1454.1</v>
      </c>
      <c r="F70" s="162">
        <v>1513.7</v>
      </c>
    </row>
    <row r="71" spans="1:6" ht="30" customHeight="1" x14ac:dyDescent="0.25">
      <c r="A71" s="152" t="s">
        <v>90</v>
      </c>
      <c r="B71" s="153" t="s">
        <v>86</v>
      </c>
      <c r="C71" s="153" t="s">
        <v>244</v>
      </c>
      <c r="D71" s="153"/>
      <c r="E71" s="154">
        <f>SUM(E72,E74,E76)</f>
        <v>7322.1</v>
      </c>
      <c r="F71" s="154">
        <f>SUM(F72,F74,F76)</f>
        <v>7322.1</v>
      </c>
    </row>
    <row r="72" spans="1:6" s="172" customFormat="1" ht="47.25" customHeight="1" x14ac:dyDescent="0.25">
      <c r="A72" s="152" t="s">
        <v>235</v>
      </c>
      <c r="B72" s="153" t="s">
        <v>86</v>
      </c>
      <c r="C72" s="153" t="s">
        <v>246</v>
      </c>
      <c r="D72" s="153"/>
      <c r="E72" s="154">
        <f t="shared" ref="E72:F72" si="26">E73</f>
        <v>96.3</v>
      </c>
      <c r="F72" s="154">
        <f t="shared" si="26"/>
        <v>96.3</v>
      </c>
    </row>
    <row r="73" spans="1:6" ht="20.100000000000001" customHeight="1" x14ac:dyDescent="0.25">
      <c r="A73" s="156" t="s">
        <v>65</v>
      </c>
      <c r="B73" s="157" t="s">
        <v>86</v>
      </c>
      <c r="C73" s="157" t="s">
        <v>246</v>
      </c>
      <c r="D73" s="157" t="s">
        <v>66</v>
      </c>
      <c r="E73" s="162">
        <v>96.3</v>
      </c>
      <c r="F73" s="162">
        <v>96.3</v>
      </c>
    </row>
    <row r="74" spans="1:6" ht="31.5" hidden="1" customHeight="1" x14ac:dyDescent="0.25">
      <c r="A74" s="152" t="s">
        <v>247</v>
      </c>
      <c r="B74" s="153" t="s">
        <v>86</v>
      </c>
      <c r="C74" s="153" t="s">
        <v>248</v>
      </c>
      <c r="D74" s="153"/>
      <c r="E74" s="154">
        <f t="shared" ref="E74:F74" si="27">E75</f>
        <v>0</v>
      </c>
      <c r="F74" s="154">
        <f t="shared" si="27"/>
        <v>0</v>
      </c>
    </row>
    <row r="75" spans="1:6" ht="20.100000000000001" hidden="1" customHeight="1" x14ac:dyDescent="0.25">
      <c r="A75" s="156" t="s">
        <v>65</v>
      </c>
      <c r="B75" s="157" t="s">
        <v>86</v>
      </c>
      <c r="C75" s="157" t="s">
        <v>248</v>
      </c>
      <c r="D75" s="157" t="s">
        <v>66</v>
      </c>
      <c r="E75" s="162">
        <v>0</v>
      </c>
      <c r="F75" s="162">
        <v>0</v>
      </c>
    </row>
    <row r="76" spans="1:6" ht="30" customHeight="1" x14ac:dyDescent="0.25">
      <c r="A76" s="152" t="s">
        <v>245</v>
      </c>
      <c r="B76" s="153" t="s">
        <v>86</v>
      </c>
      <c r="C76" s="153" t="s">
        <v>516</v>
      </c>
      <c r="D76" s="153"/>
      <c r="E76" s="154">
        <f t="shared" ref="E76:F77" si="28">E77</f>
        <v>7225.8</v>
      </c>
      <c r="F76" s="154">
        <f t="shared" si="28"/>
        <v>7225.8</v>
      </c>
    </row>
    <row r="77" spans="1:6" ht="22.5" customHeight="1" x14ac:dyDescent="0.25">
      <c r="A77" s="152" t="s">
        <v>91</v>
      </c>
      <c r="B77" s="153" t="s">
        <v>86</v>
      </c>
      <c r="C77" s="153" t="s">
        <v>517</v>
      </c>
      <c r="D77" s="153"/>
      <c r="E77" s="154">
        <f t="shared" si="28"/>
        <v>7225.8</v>
      </c>
      <c r="F77" s="154">
        <f t="shared" si="28"/>
        <v>7225.8</v>
      </c>
    </row>
    <row r="78" spans="1:6" ht="20.25" customHeight="1" x14ac:dyDescent="0.25">
      <c r="A78" s="156" t="s">
        <v>65</v>
      </c>
      <c r="B78" s="157" t="s">
        <v>86</v>
      </c>
      <c r="C78" s="157" t="s">
        <v>517</v>
      </c>
      <c r="D78" s="157" t="s">
        <v>66</v>
      </c>
      <c r="E78" s="162">
        <v>7225.8</v>
      </c>
      <c r="F78" s="162">
        <v>7225.8</v>
      </c>
    </row>
    <row r="79" spans="1:6" ht="36" customHeight="1" x14ac:dyDescent="0.25">
      <c r="A79" s="152" t="s">
        <v>94</v>
      </c>
      <c r="B79" s="153" t="s">
        <v>95</v>
      </c>
      <c r="C79" s="153" t="s">
        <v>50</v>
      </c>
      <c r="D79" s="153" t="s">
        <v>50</v>
      </c>
      <c r="E79" s="154">
        <f t="shared" ref="E79:F79" si="29">E80+E84</f>
        <v>148.69999999999999</v>
      </c>
      <c r="F79" s="154">
        <f t="shared" si="29"/>
        <v>160.6</v>
      </c>
    </row>
    <row r="80" spans="1:6" ht="44.25" hidden="1" customHeight="1" x14ac:dyDescent="0.25">
      <c r="A80" s="152" t="s">
        <v>96</v>
      </c>
      <c r="B80" s="153" t="s">
        <v>97</v>
      </c>
      <c r="C80" s="153" t="s">
        <v>50</v>
      </c>
      <c r="D80" s="153" t="s">
        <v>50</v>
      </c>
      <c r="E80" s="154">
        <f t="shared" ref="E80:F82" si="30">E81</f>
        <v>0</v>
      </c>
      <c r="F80" s="154">
        <f t="shared" si="30"/>
        <v>8</v>
      </c>
    </row>
    <row r="81" spans="1:6" ht="40.5" hidden="1" customHeight="1" x14ac:dyDescent="0.25">
      <c r="A81" s="152" t="s">
        <v>98</v>
      </c>
      <c r="B81" s="153" t="s">
        <v>97</v>
      </c>
      <c r="C81" s="153" t="s">
        <v>249</v>
      </c>
      <c r="D81" s="153" t="s">
        <v>50</v>
      </c>
      <c r="E81" s="154">
        <f t="shared" si="30"/>
        <v>0</v>
      </c>
      <c r="F81" s="154">
        <f t="shared" si="30"/>
        <v>8</v>
      </c>
    </row>
    <row r="82" spans="1:6" ht="42.75" hidden="1" customHeight="1" x14ac:dyDescent="0.25">
      <c r="A82" s="152" t="s">
        <v>250</v>
      </c>
      <c r="B82" s="153" t="s">
        <v>97</v>
      </c>
      <c r="C82" s="153" t="s">
        <v>342</v>
      </c>
      <c r="D82" s="153" t="s">
        <v>50</v>
      </c>
      <c r="E82" s="154">
        <f t="shared" si="30"/>
        <v>0</v>
      </c>
      <c r="F82" s="154">
        <f t="shared" si="30"/>
        <v>8</v>
      </c>
    </row>
    <row r="83" spans="1:6" ht="30" hidden="1" customHeight="1" x14ac:dyDescent="0.25">
      <c r="A83" s="156" t="s">
        <v>63</v>
      </c>
      <c r="B83" s="157" t="s">
        <v>97</v>
      </c>
      <c r="C83" s="157" t="s">
        <v>342</v>
      </c>
      <c r="D83" s="157" t="s">
        <v>64</v>
      </c>
      <c r="E83" s="162">
        <v>0</v>
      </c>
      <c r="F83" s="162">
        <v>8</v>
      </c>
    </row>
    <row r="84" spans="1:6" ht="28.5" x14ac:dyDescent="0.25">
      <c r="A84" s="152" t="s">
        <v>99</v>
      </c>
      <c r="B84" s="153" t="s">
        <v>100</v>
      </c>
      <c r="C84" s="153"/>
      <c r="D84" s="153"/>
      <c r="E84" s="154">
        <f t="shared" ref="E84:F84" si="31">E85+E88</f>
        <v>148.69999999999999</v>
      </c>
      <c r="F84" s="154">
        <f t="shared" si="31"/>
        <v>152.6</v>
      </c>
    </row>
    <row r="85" spans="1:6" ht="71.25" customHeight="1" x14ac:dyDescent="0.25">
      <c r="A85" s="173" t="s">
        <v>211</v>
      </c>
      <c r="B85" s="153" t="s">
        <v>100</v>
      </c>
      <c r="C85" s="153" t="s">
        <v>315</v>
      </c>
      <c r="D85" s="153"/>
      <c r="E85" s="154">
        <f t="shared" ref="E85:F86" si="32">E86</f>
        <v>4</v>
      </c>
      <c r="F85" s="154">
        <f t="shared" si="32"/>
        <v>4</v>
      </c>
    </row>
    <row r="86" spans="1:6" ht="45.75" customHeight="1" x14ac:dyDescent="0.25">
      <c r="A86" s="173" t="s">
        <v>251</v>
      </c>
      <c r="B86" s="153" t="s">
        <v>100</v>
      </c>
      <c r="C86" s="153" t="s">
        <v>331</v>
      </c>
      <c r="D86" s="153"/>
      <c r="E86" s="154">
        <f t="shared" si="32"/>
        <v>4</v>
      </c>
      <c r="F86" s="154">
        <f t="shared" si="32"/>
        <v>4</v>
      </c>
    </row>
    <row r="87" spans="1:6" ht="33" customHeight="1" x14ac:dyDescent="0.25">
      <c r="A87" s="156" t="s">
        <v>63</v>
      </c>
      <c r="B87" s="157" t="s">
        <v>100</v>
      </c>
      <c r="C87" s="157" t="s">
        <v>331</v>
      </c>
      <c r="D87" s="157" t="s">
        <v>64</v>
      </c>
      <c r="E87" s="162">
        <v>4</v>
      </c>
      <c r="F87" s="162">
        <v>4</v>
      </c>
    </row>
    <row r="88" spans="1:6" ht="42.75" customHeight="1" x14ac:dyDescent="0.25">
      <c r="A88" s="174" t="s">
        <v>210</v>
      </c>
      <c r="B88" s="153" t="s">
        <v>100</v>
      </c>
      <c r="C88" s="153" t="s">
        <v>316</v>
      </c>
      <c r="D88" s="153"/>
      <c r="E88" s="154">
        <f t="shared" ref="E88:F89" si="33">E89</f>
        <v>144.69999999999999</v>
      </c>
      <c r="F88" s="154">
        <f t="shared" si="33"/>
        <v>148.6</v>
      </c>
    </row>
    <row r="89" spans="1:6" ht="20.100000000000001" customHeight="1" x14ac:dyDescent="0.25">
      <c r="A89" s="174" t="s">
        <v>252</v>
      </c>
      <c r="B89" s="153" t="s">
        <v>100</v>
      </c>
      <c r="C89" s="153" t="s">
        <v>332</v>
      </c>
      <c r="D89" s="153"/>
      <c r="E89" s="154">
        <f t="shared" si="33"/>
        <v>144.69999999999999</v>
      </c>
      <c r="F89" s="154">
        <f t="shared" si="33"/>
        <v>148.6</v>
      </c>
    </row>
    <row r="90" spans="1:6" ht="31.5" customHeight="1" x14ac:dyDescent="0.25">
      <c r="A90" s="156" t="s">
        <v>63</v>
      </c>
      <c r="B90" s="157" t="s">
        <v>100</v>
      </c>
      <c r="C90" s="157" t="s">
        <v>332</v>
      </c>
      <c r="D90" s="157" t="s">
        <v>64</v>
      </c>
      <c r="E90" s="162">
        <v>144.69999999999999</v>
      </c>
      <c r="F90" s="162">
        <v>148.6</v>
      </c>
    </row>
    <row r="91" spans="1:6" ht="20.100000000000001" customHeight="1" x14ac:dyDescent="0.25">
      <c r="A91" s="152" t="s">
        <v>101</v>
      </c>
      <c r="B91" s="153" t="s">
        <v>102</v>
      </c>
      <c r="C91" s="157"/>
      <c r="D91" s="157"/>
      <c r="E91" s="154">
        <f>E92+E99+E104+E121</f>
        <v>166888.69999999998</v>
      </c>
      <c r="F91" s="154">
        <f>F92+F99+F104+F121</f>
        <v>86331.199999999997</v>
      </c>
    </row>
    <row r="92" spans="1:6" ht="20.100000000000001" customHeight="1" x14ac:dyDescent="0.25">
      <c r="A92" s="152" t="s">
        <v>103</v>
      </c>
      <c r="B92" s="153" t="s">
        <v>104</v>
      </c>
      <c r="C92" s="153" t="s">
        <v>50</v>
      </c>
      <c r="D92" s="153" t="s">
        <v>50</v>
      </c>
      <c r="E92" s="154">
        <f t="shared" ref="E92:F95" si="34">E93</f>
        <v>183.70000000000002</v>
      </c>
      <c r="F92" s="154">
        <f t="shared" si="34"/>
        <v>183.70000000000002</v>
      </c>
    </row>
    <row r="93" spans="1:6" ht="41.25" customHeight="1" x14ac:dyDescent="0.25">
      <c r="A93" s="152" t="s">
        <v>220</v>
      </c>
      <c r="B93" s="153" t="s">
        <v>104</v>
      </c>
      <c r="C93" s="153" t="s">
        <v>214</v>
      </c>
      <c r="D93" s="153"/>
      <c r="E93" s="154">
        <f t="shared" si="34"/>
        <v>183.70000000000002</v>
      </c>
      <c r="F93" s="154">
        <f t="shared" si="34"/>
        <v>183.70000000000002</v>
      </c>
    </row>
    <row r="94" spans="1:6" ht="28.5" x14ac:dyDescent="0.25">
      <c r="A94" s="152" t="s">
        <v>71</v>
      </c>
      <c r="B94" s="153" t="s">
        <v>104</v>
      </c>
      <c r="C94" s="153" t="s">
        <v>222</v>
      </c>
      <c r="D94" s="153"/>
      <c r="E94" s="154">
        <f t="shared" si="34"/>
        <v>183.70000000000002</v>
      </c>
      <c r="F94" s="154">
        <f t="shared" si="34"/>
        <v>183.70000000000002</v>
      </c>
    </row>
    <row r="95" spans="1:6" ht="47.25" customHeight="1" x14ac:dyDescent="0.25">
      <c r="A95" s="164" t="s">
        <v>227</v>
      </c>
      <c r="B95" s="165" t="s">
        <v>104</v>
      </c>
      <c r="C95" s="166" t="s">
        <v>226</v>
      </c>
      <c r="D95" s="153"/>
      <c r="E95" s="154">
        <f t="shared" si="34"/>
        <v>183.70000000000002</v>
      </c>
      <c r="F95" s="154">
        <f t="shared" si="34"/>
        <v>183.70000000000002</v>
      </c>
    </row>
    <row r="96" spans="1:6" ht="42.75" customHeight="1" x14ac:dyDescent="0.25">
      <c r="A96" s="152" t="s">
        <v>343</v>
      </c>
      <c r="B96" s="153" t="s">
        <v>104</v>
      </c>
      <c r="C96" s="153" t="s">
        <v>333</v>
      </c>
      <c r="D96" s="153"/>
      <c r="E96" s="154">
        <f t="shared" ref="E96:F96" si="35">SUM(E97:E98)</f>
        <v>183.70000000000002</v>
      </c>
      <c r="F96" s="154">
        <f t="shared" si="35"/>
        <v>183.70000000000002</v>
      </c>
    </row>
    <row r="97" spans="1:6" ht="45" customHeight="1" x14ac:dyDescent="0.25">
      <c r="A97" s="156" t="s">
        <v>55</v>
      </c>
      <c r="B97" s="157" t="s">
        <v>104</v>
      </c>
      <c r="C97" s="157" t="s">
        <v>333</v>
      </c>
      <c r="D97" s="157" t="s">
        <v>56</v>
      </c>
      <c r="E97" s="162">
        <v>174.9</v>
      </c>
      <c r="F97" s="162">
        <v>174.9</v>
      </c>
    </row>
    <row r="98" spans="1:6" ht="32.25" customHeight="1" x14ac:dyDescent="0.25">
      <c r="A98" s="156" t="s">
        <v>63</v>
      </c>
      <c r="B98" s="157" t="s">
        <v>104</v>
      </c>
      <c r="C98" s="157" t="s">
        <v>333</v>
      </c>
      <c r="D98" s="157" t="s">
        <v>64</v>
      </c>
      <c r="E98" s="162">
        <v>8.8000000000000007</v>
      </c>
      <c r="F98" s="162">
        <v>8.8000000000000007</v>
      </c>
    </row>
    <row r="99" spans="1:6" s="172" customFormat="1" ht="20.100000000000001" customHeight="1" x14ac:dyDescent="0.25">
      <c r="A99" s="152" t="s">
        <v>320</v>
      </c>
      <c r="B99" s="153" t="s">
        <v>318</v>
      </c>
      <c r="C99" s="153"/>
      <c r="D99" s="153"/>
      <c r="E99" s="154">
        <f t="shared" ref="E99:F100" si="36">E100</f>
        <v>1195.3</v>
      </c>
      <c r="F99" s="154">
        <f t="shared" si="36"/>
        <v>1195.3</v>
      </c>
    </row>
    <row r="100" spans="1:6" s="172" customFormat="1" ht="20.100000000000001" customHeight="1" x14ac:dyDescent="0.25">
      <c r="A100" s="152" t="s">
        <v>322</v>
      </c>
      <c r="B100" s="153" t="s">
        <v>318</v>
      </c>
      <c r="C100" s="153" t="s">
        <v>323</v>
      </c>
      <c r="D100" s="153"/>
      <c r="E100" s="154">
        <f t="shared" si="36"/>
        <v>1195.3</v>
      </c>
      <c r="F100" s="154">
        <f t="shared" si="36"/>
        <v>1195.3</v>
      </c>
    </row>
    <row r="101" spans="1:6" s="172" customFormat="1" ht="45" customHeight="1" x14ac:dyDescent="0.25">
      <c r="A101" s="152" t="s">
        <v>518</v>
      </c>
      <c r="B101" s="153" t="s">
        <v>318</v>
      </c>
      <c r="C101" s="153" t="s">
        <v>324</v>
      </c>
      <c r="D101" s="153"/>
      <c r="E101" s="154">
        <f>SUM(E102:E103)</f>
        <v>1195.3</v>
      </c>
      <c r="F101" s="154">
        <f>SUM(F102:F103)</f>
        <v>1195.3</v>
      </c>
    </row>
    <row r="102" spans="1:6" s="172" customFormat="1" ht="32.25" customHeight="1" x14ac:dyDescent="0.25">
      <c r="A102" s="156" t="s">
        <v>63</v>
      </c>
      <c r="B102" s="157" t="s">
        <v>318</v>
      </c>
      <c r="C102" s="157" t="s">
        <v>324</v>
      </c>
      <c r="D102" s="157" t="s">
        <v>64</v>
      </c>
      <c r="E102" s="162">
        <v>920.3</v>
      </c>
      <c r="F102" s="162">
        <v>920.3</v>
      </c>
    </row>
    <row r="103" spans="1:6" ht="20.100000000000001" customHeight="1" x14ac:dyDescent="0.25">
      <c r="A103" s="175" t="s">
        <v>65</v>
      </c>
      <c r="B103" s="157" t="s">
        <v>318</v>
      </c>
      <c r="C103" s="157" t="s">
        <v>324</v>
      </c>
      <c r="D103" s="157" t="s">
        <v>66</v>
      </c>
      <c r="E103" s="162">
        <v>275</v>
      </c>
      <c r="F103" s="162">
        <v>275</v>
      </c>
    </row>
    <row r="104" spans="1:6" ht="20.100000000000001" customHeight="1" x14ac:dyDescent="0.25">
      <c r="A104" s="152" t="s">
        <v>105</v>
      </c>
      <c r="B104" s="153" t="s">
        <v>106</v>
      </c>
      <c r="C104" s="153" t="s">
        <v>50</v>
      </c>
      <c r="D104" s="153" t="s">
        <v>50</v>
      </c>
      <c r="E104" s="154">
        <f>E105+E111</f>
        <v>165293.09999999998</v>
      </c>
      <c r="F104" s="154">
        <f>F105+F111</f>
        <v>84730.4</v>
      </c>
    </row>
    <row r="105" spans="1:6" ht="60" customHeight="1" x14ac:dyDescent="0.25">
      <c r="A105" s="176" t="s">
        <v>212</v>
      </c>
      <c r="B105" s="153" t="s">
        <v>106</v>
      </c>
      <c r="C105" s="153" t="s">
        <v>253</v>
      </c>
      <c r="D105" s="153" t="s">
        <v>50</v>
      </c>
      <c r="E105" s="154">
        <f t="shared" ref="E105:F105" si="37">E108+E106</f>
        <v>148560.29999999999</v>
      </c>
      <c r="F105" s="154">
        <f t="shared" si="37"/>
        <v>69070.3</v>
      </c>
    </row>
    <row r="106" spans="1:6" ht="45.75" customHeight="1" x14ac:dyDescent="0.25">
      <c r="A106" s="176" t="s">
        <v>256</v>
      </c>
      <c r="B106" s="153" t="s">
        <v>106</v>
      </c>
      <c r="C106" s="153" t="s">
        <v>255</v>
      </c>
      <c r="D106" s="157"/>
      <c r="E106" s="154">
        <f t="shared" ref="E106:F106" si="38">E107</f>
        <v>5866.4</v>
      </c>
      <c r="F106" s="154">
        <f t="shared" si="38"/>
        <v>27135</v>
      </c>
    </row>
    <row r="107" spans="1:6" ht="30" customHeight="1" x14ac:dyDescent="0.25">
      <c r="A107" s="156" t="s">
        <v>63</v>
      </c>
      <c r="B107" s="157" t="s">
        <v>106</v>
      </c>
      <c r="C107" s="157" t="s">
        <v>255</v>
      </c>
      <c r="D107" s="157" t="s">
        <v>64</v>
      </c>
      <c r="E107" s="177">
        <v>5866.4</v>
      </c>
      <c r="F107" s="177">
        <v>27135</v>
      </c>
    </row>
    <row r="108" spans="1:6" ht="28.5" x14ac:dyDescent="0.25">
      <c r="A108" s="176" t="s">
        <v>245</v>
      </c>
      <c r="B108" s="153" t="s">
        <v>106</v>
      </c>
      <c r="C108" s="153" t="s">
        <v>254</v>
      </c>
      <c r="D108" s="153" t="s">
        <v>50</v>
      </c>
      <c r="E108" s="154">
        <f t="shared" ref="E108:F109" si="39">E109</f>
        <v>142693.9</v>
      </c>
      <c r="F108" s="154">
        <f t="shared" si="39"/>
        <v>41935.300000000003</v>
      </c>
    </row>
    <row r="109" spans="1:6" ht="30.75" customHeight="1" x14ac:dyDescent="0.25">
      <c r="A109" s="176" t="s">
        <v>520</v>
      </c>
      <c r="B109" s="153" t="s">
        <v>106</v>
      </c>
      <c r="C109" s="153" t="s">
        <v>519</v>
      </c>
      <c r="D109" s="153"/>
      <c r="E109" s="154">
        <f t="shared" si="39"/>
        <v>142693.9</v>
      </c>
      <c r="F109" s="154">
        <f t="shared" si="39"/>
        <v>41935.300000000003</v>
      </c>
    </row>
    <row r="110" spans="1:6" ht="30" customHeight="1" x14ac:dyDescent="0.25">
      <c r="A110" s="156" t="s">
        <v>63</v>
      </c>
      <c r="B110" s="157" t="s">
        <v>106</v>
      </c>
      <c r="C110" s="157" t="s">
        <v>519</v>
      </c>
      <c r="D110" s="157" t="s">
        <v>64</v>
      </c>
      <c r="E110" s="162">
        <v>142693.9</v>
      </c>
      <c r="F110" s="162">
        <v>41935.300000000003</v>
      </c>
    </row>
    <row r="111" spans="1:6" ht="31.5" customHeight="1" x14ac:dyDescent="0.25">
      <c r="A111" s="176" t="s">
        <v>258</v>
      </c>
      <c r="B111" s="153" t="s">
        <v>106</v>
      </c>
      <c r="C111" s="153" t="s">
        <v>257</v>
      </c>
      <c r="D111" s="153"/>
      <c r="E111" s="154">
        <f t="shared" ref="E111:F111" si="40">SUM(E117,E119,E112)</f>
        <v>16732.8</v>
      </c>
      <c r="F111" s="154">
        <f t="shared" si="40"/>
        <v>15660.099999999999</v>
      </c>
    </row>
    <row r="112" spans="1:6" ht="20.25" customHeight="1" x14ac:dyDescent="0.25">
      <c r="A112" s="176" t="s">
        <v>383</v>
      </c>
      <c r="B112" s="153" t="s">
        <v>106</v>
      </c>
      <c r="C112" s="153" t="s">
        <v>384</v>
      </c>
      <c r="D112" s="153"/>
      <c r="E112" s="154">
        <f t="shared" ref="E112:F112" si="41">E113</f>
        <v>16417.3</v>
      </c>
      <c r="F112" s="154">
        <f t="shared" si="41"/>
        <v>15329.199999999999</v>
      </c>
    </row>
    <row r="113" spans="1:6" ht="32.25" customHeight="1" x14ac:dyDescent="0.25">
      <c r="A113" s="176" t="s">
        <v>385</v>
      </c>
      <c r="B113" s="153" t="s">
        <v>106</v>
      </c>
      <c r="C113" s="153" t="s">
        <v>386</v>
      </c>
      <c r="D113" s="153"/>
      <c r="E113" s="154">
        <f t="shared" ref="E113:F113" si="42">E114+E115+E116</f>
        <v>16417.3</v>
      </c>
      <c r="F113" s="154">
        <f t="shared" si="42"/>
        <v>15329.199999999999</v>
      </c>
    </row>
    <row r="114" spans="1:6" ht="48" customHeight="1" x14ac:dyDescent="0.25">
      <c r="A114" s="156" t="s">
        <v>55</v>
      </c>
      <c r="B114" s="157" t="s">
        <v>106</v>
      </c>
      <c r="C114" s="157" t="s">
        <v>386</v>
      </c>
      <c r="D114" s="157" t="s">
        <v>56</v>
      </c>
      <c r="E114" s="162">
        <v>5573.1</v>
      </c>
      <c r="F114" s="162">
        <v>5573.2</v>
      </c>
    </row>
    <row r="115" spans="1:6" ht="30.75" customHeight="1" x14ac:dyDescent="0.25">
      <c r="A115" s="156" t="s">
        <v>63</v>
      </c>
      <c r="B115" s="157" t="s">
        <v>106</v>
      </c>
      <c r="C115" s="157" t="s">
        <v>386</v>
      </c>
      <c r="D115" s="157" t="s">
        <v>64</v>
      </c>
      <c r="E115" s="162">
        <v>10763.5</v>
      </c>
      <c r="F115" s="162">
        <v>9671.9</v>
      </c>
    </row>
    <row r="116" spans="1:6" ht="20.100000000000001" customHeight="1" x14ac:dyDescent="0.25">
      <c r="A116" s="156" t="s">
        <v>65</v>
      </c>
      <c r="B116" s="157" t="s">
        <v>106</v>
      </c>
      <c r="C116" s="157" t="s">
        <v>386</v>
      </c>
      <c r="D116" s="157" t="s">
        <v>66</v>
      </c>
      <c r="E116" s="162">
        <v>80.7</v>
      </c>
      <c r="F116" s="162">
        <v>84.1</v>
      </c>
    </row>
    <row r="117" spans="1:6" ht="41.25" hidden="1" customHeight="1" x14ac:dyDescent="0.25">
      <c r="A117" s="176" t="s">
        <v>256</v>
      </c>
      <c r="B117" s="153" t="s">
        <v>106</v>
      </c>
      <c r="C117" s="153" t="s">
        <v>259</v>
      </c>
      <c r="D117" s="153"/>
      <c r="E117" s="154">
        <f t="shared" ref="E117:F117" si="43">E118</f>
        <v>0</v>
      </c>
      <c r="F117" s="154">
        <f t="shared" si="43"/>
        <v>0</v>
      </c>
    </row>
    <row r="118" spans="1:6" ht="32.25" hidden="1" customHeight="1" x14ac:dyDescent="0.25">
      <c r="A118" s="156" t="s">
        <v>63</v>
      </c>
      <c r="B118" s="157" t="s">
        <v>106</v>
      </c>
      <c r="C118" s="157" t="s">
        <v>259</v>
      </c>
      <c r="D118" s="157" t="s">
        <v>64</v>
      </c>
      <c r="E118" s="162">
        <v>0</v>
      </c>
      <c r="F118" s="162">
        <v>0</v>
      </c>
    </row>
    <row r="119" spans="1:6" ht="28.5" x14ac:dyDescent="0.25">
      <c r="A119" s="178" t="s">
        <v>261</v>
      </c>
      <c r="B119" s="153" t="s">
        <v>106</v>
      </c>
      <c r="C119" s="153" t="s">
        <v>260</v>
      </c>
      <c r="D119" s="153"/>
      <c r="E119" s="154">
        <f t="shared" ref="E119:F119" si="44">E120</f>
        <v>315.5</v>
      </c>
      <c r="F119" s="154">
        <f t="shared" si="44"/>
        <v>330.9</v>
      </c>
    </row>
    <row r="120" spans="1:6" ht="28.5" customHeight="1" x14ac:dyDescent="0.25">
      <c r="A120" s="156" t="s">
        <v>63</v>
      </c>
      <c r="B120" s="157" t="s">
        <v>106</v>
      </c>
      <c r="C120" s="157" t="s">
        <v>260</v>
      </c>
      <c r="D120" s="157" t="s">
        <v>64</v>
      </c>
      <c r="E120" s="162">
        <v>315.5</v>
      </c>
      <c r="F120" s="162">
        <v>330.9</v>
      </c>
    </row>
    <row r="121" spans="1:6" ht="20.100000000000001" customHeight="1" x14ac:dyDescent="0.25">
      <c r="A121" s="152" t="s">
        <v>107</v>
      </c>
      <c r="B121" s="153" t="s">
        <v>108</v>
      </c>
      <c r="C121" s="153" t="s">
        <v>50</v>
      </c>
      <c r="D121" s="153" t="s">
        <v>50</v>
      </c>
      <c r="E121" s="154">
        <f>E122</f>
        <v>216.6</v>
      </c>
      <c r="F121" s="154">
        <f>F122</f>
        <v>221.8</v>
      </c>
    </row>
    <row r="122" spans="1:6" ht="29.25" customHeight="1" x14ac:dyDescent="0.25">
      <c r="A122" s="152" t="s">
        <v>262</v>
      </c>
      <c r="B122" s="153" t="s">
        <v>108</v>
      </c>
      <c r="C122" s="153" t="s">
        <v>317</v>
      </c>
      <c r="D122" s="153" t="s">
        <v>50</v>
      </c>
      <c r="E122" s="154">
        <f t="shared" ref="E122:F122" si="45">SUM(E123)</f>
        <v>216.6</v>
      </c>
      <c r="F122" s="154">
        <f t="shared" si="45"/>
        <v>221.8</v>
      </c>
    </row>
    <row r="123" spans="1:6" ht="29.25" customHeight="1" x14ac:dyDescent="0.25">
      <c r="A123" s="152" t="s">
        <v>263</v>
      </c>
      <c r="B123" s="153" t="s">
        <v>108</v>
      </c>
      <c r="C123" s="153" t="s">
        <v>334</v>
      </c>
      <c r="D123" s="153" t="s">
        <v>50</v>
      </c>
      <c r="E123" s="154">
        <f t="shared" ref="E123:F123" si="46">E124+E125</f>
        <v>216.6</v>
      </c>
      <c r="F123" s="154">
        <f t="shared" si="46"/>
        <v>221.8</v>
      </c>
    </row>
    <row r="124" spans="1:6" ht="27.75" customHeight="1" x14ac:dyDescent="0.25">
      <c r="A124" s="156" t="s">
        <v>63</v>
      </c>
      <c r="B124" s="157" t="s">
        <v>108</v>
      </c>
      <c r="C124" s="157" t="s">
        <v>334</v>
      </c>
      <c r="D124" s="157" t="s">
        <v>64</v>
      </c>
      <c r="E124" s="162">
        <v>116.6</v>
      </c>
      <c r="F124" s="162">
        <v>121.8</v>
      </c>
    </row>
    <row r="125" spans="1:6" ht="20.100000000000001" customHeight="1" x14ac:dyDescent="0.25">
      <c r="A125" s="156" t="s">
        <v>65</v>
      </c>
      <c r="B125" s="157" t="s">
        <v>108</v>
      </c>
      <c r="C125" s="157" t="s">
        <v>334</v>
      </c>
      <c r="D125" s="157" t="s">
        <v>66</v>
      </c>
      <c r="E125" s="162">
        <v>100</v>
      </c>
      <c r="F125" s="162">
        <v>100</v>
      </c>
    </row>
    <row r="126" spans="1:6" ht="20.100000000000001" customHeight="1" x14ac:dyDescent="0.25">
      <c r="A126" s="152" t="s">
        <v>110</v>
      </c>
      <c r="B126" s="153" t="s">
        <v>111</v>
      </c>
      <c r="C126" s="153"/>
      <c r="D126" s="153"/>
      <c r="E126" s="154">
        <f>E127+E149+E153</f>
        <v>41749.5</v>
      </c>
      <c r="F126" s="154">
        <f>F127+F149+F153</f>
        <v>45525.4</v>
      </c>
    </row>
    <row r="127" spans="1:6" ht="20.100000000000001" customHeight="1" x14ac:dyDescent="0.25">
      <c r="A127" s="152" t="s">
        <v>112</v>
      </c>
      <c r="B127" s="153" t="s">
        <v>113</v>
      </c>
      <c r="C127" s="153" t="s">
        <v>50</v>
      </c>
      <c r="D127" s="153" t="s">
        <v>50</v>
      </c>
      <c r="E127" s="154">
        <f>E128+E133+E142+E146</f>
        <v>12379.8</v>
      </c>
      <c r="F127" s="154">
        <f>F128+F133+F142+F146</f>
        <v>23966.400000000001</v>
      </c>
    </row>
    <row r="128" spans="1:6" ht="46.5" customHeight="1" x14ac:dyDescent="0.25">
      <c r="A128" s="179" t="s">
        <v>267</v>
      </c>
      <c r="B128" s="180" t="s">
        <v>113</v>
      </c>
      <c r="C128" s="180" t="s">
        <v>268</v>
      </c>
      <c r="D128" s="153"/>
      <c r="E128" s="154">
        <f t="shared" ref="E128:F128" si="47">E129</f>
        <v>50</v>
      </c>
      <c r="F128" s="154">
        <f t="shared" si="47"/>
        <v>16318.4</v>
      </c>
    </row>
    <row r="129" spans="1:6" ht="30" customHeight="1" x14ac:dyDescent="0.25">
      <c r="A129" s="179" t="s">
        <v>270</v>
      </c>
      <c r="B129" s="180" t="s">
        <v>113</v>
      </c>
      <c r="C129" s="180" t="s">
        <v>269</v>
      </c>
      <c r="D129" s="153"/>
      <c r="E129" s="154">
        <f>SUM(E130:E132)</f>
        <v>50</v>
      </c>
      <c r="F129" s="154">
        <f>SUM(F130:F132)</f>
        <v>16318.4</v>
      </c>
    </row>
    <row r="130" spans="1:6" ht="30" customHeight="1" x14ac:dyDescent="0.25">
      <c r="A130" s="197" t="s">
        <v>63</v>
      </c>
      <c r="B130" s="181" t="s">
        <v>113</v>
      </c>
      <c r="C130" s="181" t="s">
        <v>269</v>
      </c>
      <c r="D130" s="157" t="s">
        <v>64</v>
      </c>
      <c r="E130" s="162">
        <v>0</v>
      </c>
      <c r="F130" s="162">
        <v>16268.4</v>
      </c>
    </row>
    <row r="131" spans="1:6" ht="30.75" hidden="1" customHeight="1" x14ac:dyDescent="0.25">
      <c r="A131" s="156" t="s">
        <v>327</v>
      </c>
      <c r="B131" s="181" t="s">
        <v>113</v>
      </c>
      <c r="C131" s="181" t="s">
        <v>269</v>
      </c>
      <c r="D131" s="157" t="s">
        <v>325</v>
      </c>
      <c r="E131" s="162">
        <v>0</v>
      </c>
      <c r="F131" s="162">
        <v>0</v>
      </c>
    </row>
    <row r="132" spans="1:6" ht="21.75" customHeight="1" x14ac:dyDescent="0.25">
      <c r="A132" s="156" t="s">
        <v>65</v>
      </c>
      <c r="B132" s="181" t="s">
        <v>113</v>
      </c>
      <c r="C132" s="181" t="s">
        <v>269</v>
      </c>
      <c r="D132" s="157" t="s">
        <v>66</v>
      </c>
      <c r="E132" s="162">
        <v>50</v>
      </c>
      <c r="F132" s="162">
        <v>50</v>
      </c>
    </row>
    <row r="133" spans="1:6" s="172" customFormat="1" ht="60.75" customHeight="1" x14ac:dyDescent="0.25">
      <c r="A133" s="152" t="s">
        <v>359</v>
      </c>
      <c r="B133" s="180" t="s">
        <v>113</v>
      </c>
      <c r="C133" s="180" t="s">
        <v>345</v>
      </c>
      <c r="D133" s="153"/>
      <c r="E133" s="154">
        <f t="shared" ref="E133:F133" si="48">E134</f>
        <v>5588.5</v>
      </c>
      <c r="F133" s="154">
        <f t="shared" si="48"/>
        <v>5438</v>
      </c>
    </row>
    <row r="134" spans="1:6" ht="42.75" x14ac:dyDescent="0.25">
      <c r="A134" s="152" t="s">
        <v>402</v>
      </c>
      <c r="B134" s="180" t="s">
        <v>113</v>
      </c>
      <c r="C134" s="180" t="s">
        <v>401</v>
      </c>
      <c r="D134" s="157"/>
      <c r="E134" s="154">
        <f t="shared" ref="E134:F134" si="49">E135+E137+E139</f>
        <v>5588.5</v>
      </c>
      <c r="F134" s="154">
        <f t="shared" si="49"/>
        <v>5438</v>
      </c>
    </row>
    <row r="135" spans="1:6" s="172" customFormat="1" ht="117.75" hidden="1" customHeight="1" x14ac:dyDescent="0.25">
      <c r="A135" s="152" t="s">
        <v>524</v>
      </c>
      <c r="B135" s="180" t="s">
        <v>113</v>
      </c>
      <c r="C135" s="180" t="s">
        <v>408</v>
      </c>
      <c r="D135" s="153"/>
      <c r="E135" s="154">
        <f t="shared" ref="E135:F135" si="50">E136</f>
        <v>0</v>
      </c>
      <c r="F135" s="154">
        <f t="shared" si="50"/>
        <v>0</v>
      </c>
    </row>
    <row r="136" spans="1:6" ht="30" hidden="1" x14ac:dyDescent="0.25">
      <c r="A136" s="156" t="s">
        <v>327</v>
      </c>
      <c r="B136" s="181" t="s">
        <v>113</v>
      </c>
      <c r="C136" s="181" t="s">
        <v>408</v>
      </c>
      <c r="D136" s="157" t="s">
        <v>325</v>
      </c>
      <c r="E136" s="162">
        <v>0</v>
      </c>
      <c r="F136" s="162">
        <v>0</v>
      </c>
    </row>
    <row r="137" spans="1:6" ht="102" customHeight="1" x14ac:dyDescent="0.25">
      <c r="A137" s="152" t="s">
        <v>525</v>
      </c>
      <c r="B137" s="180" t="s">
        <v>113</v>
      </c>
      <c r="C137" s="180" t="s">
        <v>409</v>
      </c>
      <c r="D137" s="153"/>
      <c r="E137" s="154">
        <f t="shared" ref="E137:F137" si="51">E138</f>
        <v>5085.5</v>
      </c>
      <c r="F137" s="154">
        <f t="shared" si="51"/>
        <v>4971.6000000000004</v>
      </c>
    </row>
    <row r="138" spans="1:6" ht="30" x14ac:dyDescent="0.25">
      <c r="A138" s="156" t="s">
        <v>327</v>
      </c>
      <c r="B138" s="181" t="s">
        <v>113</v>
      </c>
      <c r="C138" s="181" t="s">
        <v>409</v>
      </c>
      <c r="D138" s="157" t="s">
        <v>325</v>
      </c>
      <c r="E138" s="162">
        <v>5085.5</v>
      </c>
      <c r="F138" s="162">
        <v>4971.6000000000004</v>
      </c>
    </row>
    <row r="139" spans="1:6" ht="101.25" customHeight="1" x14ac:dyDescent="0.25">
      <c r="A139" s="152" t="s">
        <v>526</v>
      </c>
      <c r="B139" s="180" t="s">
        <v>113</v>
      </c>
      <c r="C139" s="180" t="s">
        <v>514</v>
      </c>
      <c r="D139" s="153"/>
      <c r="E139" s="154">
        <f t="shared" ref="E139:F139" si="52">E140</f>
        <v>503</v>
      </c>
      <c r="F139" s="154">
        <f t="shared" si="52"/>
        <v>466.4</v>
      </c>
    </row>
    <row r="140" spans="1:6" ht="30" x14ac:dyDescent="0.25">
      <c r="A140" s="156" t="s">
        <v>327</v>
      </c>
      <c r="B140" s="181" t="s">
        <v>113</v>
      </c>
      <c r="C140" s="181" t="s">
        <v>514</v>
      </c>
      <c r="D140" s="157" t="s">
        <v>325</v>
      </c>
      <c r="E140" s="162">
        <v>503</v>
      </c>
      <c r="F140" s="162">
        <v>466.4</v>
      </c>
    </row>
    <row r="141" spans="1:6" s="172" customFormat="1" ht="20.100000000000001" customHeight="1" x14ac:dyDescent="0.25">
      <c r="A141" s="152" t="s">
        <v>347</v>
      </c>
      <c r="B141" s="180" t="s">
        <v>113</v>
      </c>
      <c r="C141" s="180" t="s">
        <v>346</v>
      </c>
      <c r="D141" s="153"/>
      <c r="E141" s="154">
        <f t="shared" ref="E141:F141" si="53">SUM(E142,E146)</f>
        <v>6741.3</v>
      </c>
      <c r="F141" s="154">
        <f t="shared" si="53"/>
        <v>2210</v>
      </c>
    </row>
    <row r="142" spans="1:6" ht="28.5" customHeight="1" x14ac:dyDescent="0.25">
      <c r="A142" s="152" t="s">
        <v>527</v>
      </c>
      <c r="B142" s="153" t="s">
        <v>113</v>
      </c>
      <c r="C142" s="153" t="s">
        <v>271</v>
      </c>
      <c r="D142" s="153" t="s">
        <v>50</v>
      </c>
      <c r="E142" s="154">
        <f t="shared" ref="E142:F142" si="54">E143</f>
        <v>6741.3</v>
      </c>
      <c r="F142" s="154">
        <f t="shared" si="54"/>
        <v>2210</v>
      </c>
    </row>
    <row r="143" spans="1:6" ht="30.75" customHeight="1" x14ac:dyDescent="0.25">
      <c r="A143" s="152" t="s">
        <v>527</v>
      </c>
      <c r="B143" s="153" t="s">
        <v>113</v>
      </c>
      <c r="C143" s="153" t="s">
        <v>275</v>
      </c>
      <c r="D143" s="153" t="s">
        <v>50</v>
      </c>
      <c r="E143" s="154">
        <f t="shared" ref="E143:F143" si="55">E144+E145</f>
        <v>6741.3</v>
      </c>
      <c r="F143" s="154">
        <f t="shared" si="55"/>
        <v>2210</v>
      </c>
    </row>
    <row r="144" spans="1:6" ht="33" customHeight="1" x14ac:dyDescent="0.25">
      <c r="A144" s="156" t="s">
        <v>63</v>
      </c>
      <c r="B144" s="157" t="s">
        <v>113</v>
      </c>
      <c r="C144" s="157" t="s">
        <v>275</v>
      </c>
      <c r="D144" s="157" t="s">
        <v>64</v>
      </c>
      <c r="E144" s="162">
        <v>6731.3</v>
      </c>
      <c r="F144" s="162">
        <v>2200</v>
      </c>
    </row>
    <row r="145" spans="1:6" ht="19.5" customHeight="1" x14ac:dyDescent="0.25">
      <c r="A145" s="156" t="s">
        <v>65</v>
      </c>
      <c r="B145" s="157" t="s">
        <v>113</v>
      </c>
      <c r="C145" s="157" t="s">
        <v>275</v>
      </c>
      <c r="D145" s="157" t="s">
        <v>66</v>
      </c>
      <c r="E145" s="162">
        <v>10</v>
      </c>
      <c r="F145" s="162">
        <v>10</v>
      </c>
    </row>
    <row r="146" spans="1:6" s="172" customFormat="1" ht="20.100000000000001" hidden="1" customHeight="1" x14ac:dyDescent="0.25">
      <c r="A146" s="152" t="s">
        <v>273</v>
      </c>
      <c r="B146" s="153" t="s">
        <v>113</v>
      </c>
      <c r="C146" s="153" t="s">
        <v>272</v>
      </c>
      <c r="D146" s="153"/>
      <c r="E146" s="154">
        <f t="shared" ref="E146:F147" si="56">E147</f>
        <v>0</v>
      </c>
      <c r="F146" s="154">
        <f t="shared" si="56"/>
        <v>0</v>
      </c>
    </row>
    <row r="147" spans="1:6" s="172" customFormat="1" ht="20.100000000000001" hidden="1" customHeight="1" x14ac:dyDescent="0.25">
      <c r="A147" s="152" t="s">
        <v>273</v>
      </c>
      <c r="B147" s="153" t="s">
        <v>113</v>
      </c>
      <c r="C147" s="153" t="s">
        <v>274</v>
      </c>
      <c r="D147" s="153"/>
      <c r="E147" s="154">
        <f t="shared" si="56"/>
        <v>0</v>
      </c>
      <c r="F147" s="154">
        <f t="shared" si="56"/>
        <v>0</v>
      </c>
    </row>
    <row r="148" spans="1:6" ht="30.75" hidden="1" customHeight="1" x14ac:dyDescent="0.25">
      <c r="A148" s="156" t="s">
        <v>63</v>
      </c>
      <c r="B148" s="157" t="s">
        <v>113</v>
      </c>
      <c r="C148" s="157" t="s">
        <v>274</v>
      </c>
      <c r="D148" s="157" t="s">
        <v>64</v>
      </c>
      <c r="E148" s="162">
        <v>0</v>
      </c>
      <c r="F148" s="162">
        <v>0</v>
      </c>
    </row>
    <row r="149" spans="1:6" ht="20.100000000000001" customHeight="1" x14ac:dyDescent="0.25">
      <c r="A149" s="152" t="s">
        <v>114</v>
      </c>
      <c r="B149" s="153" t="s">
        <v>115</v>
      </c>
      <c r="C149" s="153" t="s">
        <v>50</v>
      </c>
      <c r="D149" s="153" t="s">
        <v>50</v>
      </c>
      <c r="E149" s="154">
        <f t="shared" ref="E149:F151" si="57">E150</f>
        <v>277.60000000000002</v>
      </c>
      <c r="F149" s="154">
        <f t="shared" si="57"/>
        <v>289.3</v>
      </c>
    </row>
    <row r="150" spans="1:6" ht="20.100000000000001" customHeight="1" x14ac:dyDescent="0.25">
      <c r="A150" s="152" t="s">
        <v>277</v>
      </c>
      <c r="B150" s="153" t="s">
        <v>115</v>
      </c>
      <c r="C150" s="153" t="s">
        <v>276</v>
      </c>
      <c r="D150" s="153" t="s">
        <v>50</v>
      </c>
      <c r="E150" s="154">
        <f t="shared" si="57"/>
        <v>277.60000000000002</v>
      </c>
      <c r="F150" s="154">
        <f t="shared" si="57"/>
        <v>289.3</v>
      </c>
    </row>
    <row r="151" spans="1:6" ht="16.5" customHeight="1" x14ac:dyDescent="0.25">
      <c r="A151" s="152" t="s">
        <v>528</v>
      </c>
      <c r="B151" s="153" t="s">
        <v>115</v>
      </c>
      <c r="C151" s="153" t="s">
        <v>278</v>
      </c>
      <c r="D151" s="153" t="s">
        <v>50</v>
      </c>
      <c r="E151" s="154">
        <f t="shared" si="57"/>
        <v>277.60000000000002</v>
      </c>
      <c r="F151" s="154">
        <f t="shared" si="57"/>
        <v>289.3</v>
      </c>
    </row>
    <row r="152" spans="1:6" ht="33" customHeight="1" x14ac:dyDescent="0.25">
      <c r="A152" s="156" t="s">
        <v>63</v>
      </c>
      <c r="B152" s="157" t="s">
        <v>115</v>
      </c>
      <c r="C152" s="157" t="s">
        <v>278</v>
      </c>
      <c r="D152" s="157" t="s">
        <v>64</v>
      </c>
      <c r="E152" s="162">
        <v>277.60000000000002</v>
      </c>
      <c r="F152" s="162">
        <v>289.3</v>
      </c>
    </row>
    <row r="153" spans="1:6" ht="20.100000000000001" customHeight="1" x14ac:dyDescent="0.25">
      <c r="A153" s="152" t="s">
        <v>116</v>
      </c>
      <c r="B153" s="153" t="s">
        <v>117</v>
      </c>
      <c r="C153" s="153" t="s">
        <v>50</v>
      </c>
      <c r="D153" s="153" t="s">
        <v>50</v>
      </c>
      <c r="E153" s="154">
        <f t="shared" ref="E153:F153" si="58">E154+E166+E169+E172+E175</f>
        <v>29092.1</v>
      </c>
      <c r="F153" s="154">
        <f t="shared" si="58"/>
        <v>21269.7</v>
      </c>
    </row>
    <row r="154" spans="1:6" ht="33" customHeight="1" x14ac:dyDescent="0.25">
      <c r="A154" s="152" t="s">
        <v>204</v>
      </c>
      <c r="B154" s="153" t="s">
        <v>117</v>
      </c>
      <c r="C154" s="153" t="s">
        <v>301</v>
      </c>
      <c r="D154" s="153"/>
      <c r="E154" s="154">
        <f t="shared" ref="E154:F154" si="59">SUM(E155,E158,E161)</f>
        <v>3411.7</v>
      </c>
      <c r="F154" s="154">
        <f t="shared" si="59"/>
        <v>3032.2</v>
      </c>
    </row>
    <row r="155" spans="1:6" ht="20.100000000000001" customHeight="1" x14ac:dyDescent="0.25">
      <c r="A155" s="152" t="s">
        <v>302</v>
      </c>
      <c r="B155" s="153" t="s">
        <v>117</v>
      </c>
      <c r="C155" s="153" t="s">
        <v>118</v>
      </c>
      <c r="D155" s="153"/>
      <c r="E155" s="154">
        <f t="shared" ref="E155:F155" si="60">E156</f>
        <v>411.7</v>
      </c>
      <c r="F155" s="154">
        <f t="shared" si="60"/>
        <v>411.6</v>
      </c>
    </row>
    <row r="156" spans="1:6" ht="30.75" customHeight="1" x14ac:dyDescent="0.25">
      <c r="A156" s="176" t="s">
        <v>305</v>
      </c>
      <c r="B156" s="153" t="s">
        <v>117</v>
      </c>
      <c r="C156" s="153" t="s">
        <v>529</v>
      </c>
      <c r="D156" s="153"/>
      <c r="E156" s="154">
        <f t="shared" ref="E156:F156" si="61">SUM(E157:E157)</f>
        <v>411.7</v>
      </c>
      <c r="F156" s="154">
        <f t="shared" si="61"/>
        <v>411.6</v>
      </c>
    </row>
    <row r="157" spans="1:6" ht="20.100000000000001" customHeight="1" x14ac:dyDescent="0.25">
      <c r="A157" s="156" t="s">
        <v>65</v>
      </c>
      <c r="B157" s="157" t="s">
        <v>117</v>
      </c>
      <c r="C157" s="157" t="s">
        <v>353</v>
      </c>
      <c r="D157" s="157" t="s">
        <v>64</v>
      </c>
      <c r="E157" s="162">
        <v>411.7</v>
      </c>
      <c r="F157" s="162">
        <v>411.6</v>
      </c>
    </row>
    <row r="158" spans="1:6" ht="20.100000000000001" customHeight="1" x14ac:dyDescent="0.25">
      <c r="A158" s="152" t="s">
        <v>303</v>
      </c>
      <c r="B158" s="153" t="s">
        <v>117</v>
      </c>
      <c r="C158" s="153" t="s">
        <v>304</v>
      </c>
      <c r="D158" s="153"/>
      <c r="E158" s="154">
        <f t="shared" ref="E158:F159" si="62">E159</f>
        <v>0</v>
      </c>
      <c r="F158" s="154">
        <f t="shared" si="62"/>
        <v>120.6</v>
      </c>
    </row>
    <row r="159" spans="1:6" ht="31.5" customHeight="1" x14ac:dyDescent="0.25">
      <c r="A159" s="176" t="s">
        <v>305</v>
      </c>
      <c r="B159" s="153" t="s">
        <v>117</v>
      </c>
      <c r="C159" s="153" t="s">
        <v>353</v>
      </c>
      <c r="D159" s="157"/>
      <c r="E159" s="154">
        <f t="shared" si="62"/>
        <v>0</v>
      </c>
      <c r="F159" s="154">
        <f t="shared" si="62"/>
        <v>120.6</v>
      </c>
    </row>
    <row r="160" spans="1:6" ht="29.25" customHeight="1" x14ac:dyDescent="0.25">
      <c r="A160" s="156" t="s">
        <v>63</v>
      </c>
      <c r="B160" s="157" t="s">
        <v>117</v>
      </c>
      <c r="C160" s="157" t="s">
        <v>353</v>
      </c>
      <c r="D160" s="157" t="s">
        <v>64</v>
      </c>
      <c r="E160" s="162">
        <v>0</v>
      </c>
      <c r="F160" s="162">
        <v>120.6</v>
      </c>
    </row>
    <row r="161" spans="1:6" ht="48" customHeight="1" x14ac:dyDescent="0.25">
      <c r="A161" s="152" t="s">
        <v>403</v>
      </c>
      <c r="B161" s="153" t="s">
        <v>117</v>
      </c>
      <c r="C161" s="153" t="s">
        <v>405</v>
      </c>
      <c r="D161" s="153"/>
      <c r="E161" s="154">
        <f t="shared" ref="E161:F161" si="63">E162</f>
        <v>3000</v>
      </c>
      <c r="F161" s="154">
        <f t="shared" si="63"/>
        <v>2500</v>
      </c>
    </row>
    <row r="162" spans="1:6" ht="21" customHeight="1" x14ac:dyDescent="0.25">
      <c r="A162" s="152" t="s">
        <v>404</v>
      </c>
      <c r="B162" s="153" t="s">
        <v>117</v>
      </c>
      <c r="C162" s="153" t="s">
        <v>406</v>
      </c>
      <c r="D162" s="153"/>
      <c r="E162" s="154">
        <f t="shared" ref="E162:F162" si="64">E163+E164</f>
        <v>3000</v>
      </c>
      <c r="F162" s="154">
        <f t="shared" si="64"/>
        <v>2500</v>
      </c>
    </row>
    <row r="163" spans="1:6" ht="31.5" customHeight="1" x14ac:dyDescent="0.25">
      <c r="A163" s="156" t="s">
        <v>63</v>
      </c>
      <c r="B163" s="157" t="s">
        <v>117</v>
      </c>
      <c r="C163" s="157" t="s">
        <v>406</v>
      </c>
      <c r="D163" s="157" t="s">
        <v>64</v>
      </c>
      <c r="E163" s="162">
        <v>2500</v>
      </c>
      <c r="F163" s="162">
        <v>2000</v>
      </c>
    </row>
    <row r="164" spans="1:6" ht="20.100000000000001" customHeight="1" x14ac:dyDescent="0.25">
      <c r="A164" s="156" t="s">
        <v>65</v>
      </c>
      <c r="B164" s="157" t="s">
        <v>117</v>
      </c>
      <c r="C164" s="157" t="s">
        <v>406</v>
      </c>
      <c r="D164" s="157" t="s">
        <v>66</v>
      </c>
      <c r="E164" s="162">
        <v>500</v>
      </c>
      <c r="F164" s="162">
        <v>500</v>
      </c>
    </row>
    <row r="165" spans="1:6" s="172" customFormat="1" ht="28.5" x14ac:dyDescent="0.25">
      <c r="A165" s="176" t="s">
        <v>307</v>
      </c>
      <c r="B165" s="153" t="s">
        <v>117</v>
      </c>
      <c r="C165" s="153" t="s">
        <v>306</v>
      </c>
      <c r="D165" s="153"/>
      <c r="E165" s="154">
        <f t="shared" ref="E165:F165" si="65">SUM(E166,E169,E172,E175)</f>
        <v>25680.400000000001</v>
      </c>
      <c r="F165" s="154">
        <f t="shared" si="65"/>
        <v>18237.5</v>
      </c>
    </row>
    <row r="166" spans="1:6" ht="20.100000000000001" customHeight="1" x14ac:dyDescent="0.25">
      <c r="A166" s="152" t="s">
        <v>119</v>
      </c>
      <c r="B166" s="153" t="s">
        <v>117</v>
      </c>
      <c r="C166" s="153" t="s">
        <v>308</v>
      </c>
      <c r="D166" s="153" t="s">
        <v>50</v>
      </c>
      <c r="E166" s="154">
        <f t="shared" ref="E166:F167" si="66">E167</f>
        <v>8427.5</v>
      </c>
      <c r="F166" s="154">
        <f t="shared" si="66"/>
        <v>8621.7999999999993</v>
      </c>
    </row>
    <row r="167" spans="1:6" ht="30.75" customHeight="1" x14ac:dyDescent="0.25">
      <c r="A167" s="176" t="s">
        <v>305</v>
      </c>
      <c r="B167" s="153" t="s">
        <v>117</v>
      </c>
      <c r="C167" s="153" t="s">
        <v>309</v>
      </c>
      <c r="D167" s="153" t="s">
        <v>50</v>
      </c>
      <c r="E167" s="154">
        <f t="shared" si="66"/>
        <v>8427.5</v>
      </c>
      <c r="F167" s="154">
        <f t="shared" si="66"/>
        <v>8621.7999999999993</v>
      </c>
    </row>
    <row r="168" spans="1:6" ht="30" customHeight="1" x14ac:dyDescent="0.25">
      <c r="A168" s="156" t="s">
        <v>63</v>
      </c>
      <c r="B168" s="157" t="s">
        <v>117</v>
      </c>
      <c r="C168" s="157" t="s">
        <v>309</v>
      </c>
      <c r="D168" s="157" t="s">
        <v>64</v>
      </c>
      <c r="E168" s="162">
        <v>8427.5</v>
      </c>
      <c r="F168" s="162">
        <v>8621.7999999999993</v>
      </c>
    </row>
    <row r="169" spans="1:6" ht="20.100000000000001" customHeight="1" x14ac:dyDescent="0.25">
      <c r="A169" s="152" t="s">
        <v>120</v>
      </c>
      <c r="B169" s="153" t="s">
        <v>117</v>
      </c>
      <c r="C169" s="153" t="s">
        <v>310</v>
      </c>
      <c r="D169" s="153" t="s">
        <v>50</v>
      </c>
      <c r="E169" s="154">
        <f t="shared" ref="E169:F170" si="67">E170</f>
        <v>742.7</v>
      </c>
      <c r="F169" s="154">
        <f t="shared" si="67"/>
        <v>773.9</v>
      </c>
    </row>
    <row r="170" spans="1:6" ht="30.75" customHeight="1" x14ac:dyDescent="0.25">
      <c r="A170" s="176" t="s">
        <v>305</v>
      </c>
      <c r="B170" s="153" t="s">
        <v>117</v>
      </c>
      <c r="C170" s="153" t="s">
        <v>311</v>
      </c>
      <c r="D170" s="153" t="s">
        <v>50</v>
      </c>
      <c r="E170" s="154">
        <f t="shared" si="67"/>
        <v>742.7</v>
      </c>
      <c r="F170" s="154">
        <f t="shared" si="67"/>
        <v>773.9</v>
      </c>
    </row>
    <row r="171" spans="1:6" ht="30" customHeight="1" x14ac:dyDescent="0.25">
      <c r="A171" s="156" t="s">
        <v>63</v>
      </c>
      <c r="B171" s="157" t="s">
        <v>117</v>
      </c>
      <c r="C171" s="157" t="s">
        <v>311</v>
      </c>
      <c r="D171" s="157" t="s">
        <v>64</v>
      </c>
      <c r="E171" s="162">
        <v>742.7</v>
      </c>
      <c r="F171" s="162">
        <v>773.9</v>
      </c>
    </row>
    <row r="172" spans="1:6" ht="19.5" customHeight="1" x14ac:dyDescent="0.25">
      <c r="A172" s="152" t="s">
        <v>121</v>
      </c>
      <c r="B172" s="153" t="s">
        <v>117</v>
      </c>
      <c r="C172" s="153" t="s">
        <v>312</v>
      </c>
      <c r="D172" s="153" t="s">
        <v>50</v>
      </c>
      <c r="E172" s="154">
        <f t="shared" ref="E172:F173" si="68">E173</f>
        <v>8762.2999999999993</v>
      </c>
      <c r="F172" s="154">
        <f t="shared" si="68"/>
        <v>1465.6</v>
      </c>
    </row>
    <row r="173" spans="1:6" ht="30.75" customHeight="1" x14ac:dyDescent="0.25">
      <c r="A173" s="176" t="s">
        <v>305</v>
      </c>
      <c r="B173" s="153" t="s">
        <v>117</v>
      </c>
      <c r="C173" s="153" t="s">
        <v>313</v>
      </c>
      <c r="D173" s="153" t="s">
        <v>50</v>
      </c>
      <c r="E173" s="154">
        <f t="shared" si="68"/>
        <v>8762.2999999999993</v>
      </c>
      <c r="F173" s="154">
        <f t="shared" si="68"/>
        <v>1465.6</v>
      </c>
    </row>
    <row r="174" spans="1:6" ht="29.25" customHeight="1" x14ac:dyDescent="0.25">
      <c r="A174" s="156" t="s">
        <v>63</v>
      </c>
      <c r="B174" s="157" t="s">
        <v>117</v>
      </c>
      <c r="C174" s="157" t="s">
        <v>313</v>
      </c>
      <c r="D174" s="157" t="s">
        <v>64</v>
      </c>
      <c r="E174" s="162">
        <v>8762.2999999999993</v>
      </c>
      <c r="F174" s="162">
        <v>1465.6</v>
      </c>
    </row>
    <row r="175" spans="1:6" ht="48" customHeight="1" x14ac:dyDescent="0.25">
      <c r="A175" s="152" t="s">
        <v>122</v>
      </c>
      <c r="B175" s="153" t="s">
        <v>117</v>
      </c>
      <c r="C175" s="153" t="s">
        <v>335</v>
      </c>
      <c r="D175" s="153" t="s">
        <v>50</v>
      </c>
      <c r="E175" s="154">
        <f t="shared" ref="E175:F175" si="69">E176+E180</f>
        <v>7747.9</v>
      </c>
      <c r="F175" s="154">
        <f t="shared" si="69"/>
        <v>7376.2</v>
      </c>
    </row>
    <row r="176" spans="1:6" ht="19.5" customHeight="1" x14ac:dyDescent="0.25">
      <c r="A176" s="152" t="s">
        <v>383</v>
      </c>
      <c r="B176" s="153" t="s">
        <v>117</v>
      </c>
      <c r="C176" s="153" t="s">
        <v>415</v>
      </c>
      <c r="D176" s="153"/>
      <c r="E176" s="154">
        <f t="shared" ref="E176:F176" si="70">E177</f>
        <v>5439.2999999999993</v>
      </c>
      <c r="F176" s="154">
        <f t="shared" si="70"/>
        <v>5523.4</v>
      </c>
    </row>
    <row r="177" spans="1:6" ht="31.5" customHeight="1" x14ac:dyDescent="0.25">
      <c r="A177" s="152" t="s">
        <v>414</v>
      </c>
      <c r="B177" s="153" t="s">
        <v>117</v>
      </c>
      <c r="C177" s="153" t="s">
        <v>416</v>
      </c>
      <c r="D177" s="153"/>
      <c r="E177" s="154">
        <f t="shared" ref="E177:F177" si="71">SUM(E178:E179)</f>
        <v>5439.2999999999993</v>
      </c>
      <c r="F177" s="154">
        <f t="shared" si="71"/>
        <v>5523.4</v>
      </c>
    </row>
    <row r="178" spans="1:6" ht="47.25" customHeight="1" x14ac:dyDescent="0.25">
      <c r="A178" s="156" t="s">
        <v>55</v>
      </c>
      <c r="B178" s="157" t="s">
        <v>117</v>
      </c>
      <c r="C178" s="157" t="s">
        <v>416</v>
      </c>
      <c r="D178" s="157" t="s">
        <v>56</v>
      </c>
      <c r="E178" s="162">
        <v>5011.8999999999996</v>
      </c>
      <c r="F178" s="162">
        <v>5011.8999999999996</v>
      </c>
    </row>
    <row r="179" spans="1:6" ht="31.5" customHeight="1" x14ac:dyDescent="0.25">
      <c r="A179" s="156" t="s">
        <v>63</v>
      </c>
      <c r="B179" s="157" t="s">
        <v>117</v>
      </c>
      <c r="C179" s="157" t="s">
        <v>416</v>
      </c>
      <c r="D179" s="157" t="s">
        <v>64</v>
      </c>
      <c r="E179" s="162">
        <v>427.4</v>
      </c>
      <c r="F179" s="162">
        <v>511.5</v>
      </c>
    </row>
    <row r="180" spans="1:6" ht="31.5" customHeight="1" x14ac:dyDescent="0.25">
      <c r="A180" s="176" t="s">
        <v>305</v>
      </c>
      <c r="B180" s="153" t="s">
        <v>117</v>
      </c>
      <c r="C180" s="153" t="s">
        <v>336</v>
      </c>
      <c r="D180" s="153" t="s">
        <v>50</v>
      </c>
      <c r="E180" s="154">
        <f t="shared" ref="E180:F180" si="72">SUM(E181:E182)</f>
        <v>2308.6</v>
      </c>
      <c r="F180" s="154">
        <f t="shared" si="72"/>
        <v>1852.8</v>
      </c>
    </row>
    <row r="181" spans="1:6" ht="33.75" customHeight="1" x14ac:dyDescent="0.25">
      <c r="A181" s="156" t="s">
        <v>63</v>
      </c>
      <c r="B181" s="157" t="s">
        <v>117</v>
      </c>
      <c r="C181" s="157" t="s">
        <v>336</v>
      </c>
      <c r="D181" s="157" t="s">
        <v>64</v>
      </c>
      <c r="E181" s="162">
        <v>1808.6</v>
      </c>
      <c r="F181" s="162">
        <v>1352.8</v>
      </c>
    </row>
    <row r="182" spans="1:6" ht="18" customHeight="1" x14ac:dyDescent="0.25">
      <c r="A182" s="156" t="s">
        <v>65</v>
      </c>
      <c r="B182" s="157" t="s">
        <v>117</v>
      </c>
      <c r="C182" s="157" t="s">
        <v>336</v>
      </c>
      <c r="D182" s="157" t="s">
        <v>66</v>
      </c>
      <c r="E182" s="162">
        <v>500</v>
      </c>
      <c r="F182" s="162">
        <v>500</v>
      </c>
    </row>
    <row r="183" spans="1:6" ht="20.100000000000001" customHeight="1" x14ac:dyDescent="0.25">
      <c r="A183" s="152" t="s">
        <v>123</v>
      </c>
      <c r="B183" s="153" t="s">
        <v>124</v>
      </c>
      <c r="C183" s="153" t="s">
        <v>50</v>
      </c>
      <c r="D183" s="153" t="s">
        <v>50</v>
      </c>
      <c r="E183" s="154">
        <f>E189+E184</f>
        <v>1003.5</v>
      </c>
      <c r="F183" s="154">
        <f>F189+F184</f>
        <v>1003.5</v>
      </c>
    </row>
    <row r="184" spans="1:6" ht="31.5" customHeight="1" x14ac:dyDescent="0.25">
      <c r="A184" s="152" t="s">
        <v>125</v>
      </c>
      <c r="B184" s="153" t="s">
        <v>126</v>
      </c>
      <c r="C184" s="153"/>
      <c r="D184" s="153"/>
      <c r="E184" s="154">
        <f t="shared" ref="E184:F187" si="73">E185</f>
        <v>100</v>
      </c>
      <c r="F184" s="154">
        <f t="shared" si="73"/>
        <v>100</v>
      </c>
    </row>
    <row r="185" spans="1:6" ht="47.25" customHeight="1" x14ac:dyDescent="0.25">
      <c r="A185" s="152" t="s">
        <v>220</v>
      </c>
      <c r="B185" s="153" t="s">
        <v>126</v>
      </c>
      <c r="C185" s="153" t="s">
        <v>214</v>
      </c>
      <c r="D185" s="153"/>
      <c r="E185" s="154">
        <f>E186</f>
        <v>100</v>
      </c>
      <c r="F185" s="154">
        <f>F186</f>
        <v>100</v>
      </c>
    </row>
    <row r="186" spans="1:6" ht="28.5" x14ac:dyDescent="0.25">
      <c r="A186" s="152" t="s">
        <v>71</v>
      </c>
      <c r="B186" s="153" t="s">
        <v>126</v>
      </c>
      <c r="C186" s="153" t="s">
        <v>222</v>
      </c>
      <c r="D186" s="153" t="s">
        <v>50</v>
      </c>
      <c r="E186" s="154">
        <f t="shared" si="73"/>
        <v>100</v>
      </c>
      <c r="F186" s="154">
        <f t="shared" si="73"/>
        <v>100</v>
      </c>
    </row>
    <row r="187" spans="1:6" ht="28.5" x14ac:dyDescent="0.25">
      <c r="A187" s="176" t="s">
        <v>294</v>
      </c>
      <c r="B187" s="153" t="s">
        <v>126</v>
      </c>
      <c r="C187" s="153" t="s">
        <v>295</v>
      </c>
      <c r="D187" s="153" t="s">
        <v>50</v>
      </c>
      <c r="E187" s="154">
        <f t="shared" si="73"/>
        <v>100</v>
      </c>
      <c r="F187" s="154">
        <f t="shared" si="73"/>
        <v>100</v>
      </c>
    </row>
    <row r="188" spans="1:6" ht="30.75" customHeight="1" x14ac:dyDescent="0.25">
      <c r="A188" s="156" t="s">
        <v>63</v>
      </c>
      <c r="B188" s="157" t="s">
        <v>126</v>
      </c>
      <c r="C188" s="157" t="s">
        <v>295</v>
      </c>
      <c r="D188" s="157" t="s">
        <v>64</v>
      </c>
      <c r="E188" s="162">
        <v>100</v>
      </c>
      <c r="F188" s="162">
        <v>100</v>
      </c>
    </row>
    <row r="189" spans="1:6" ht="20.100000000000001" customHeight="1" x14ac:dyDescent="0.25">
      <c r="A189" s="152" t="s">
        <v>127</v>
      </c>
      <c r="B189" s="153" t="s">
        <v>128</v>
      </c>
      <c r="C189" s="153" t="s">
        <v>50</v>
      </c>
      <c r="D189" s="153" t="s">
        <v>50</v>
      </c>
      <c r="E189" s="154">
        <f t="shared" ref="E189:F189" si="74">E190</f>
        <v>903.5</v>
      </c>
      <c r="F189" s="154">
        <f t="shared" si="74"/>
        <v>903.5</v>
      </c>
    </row>
    <row r="190" spans="1:6" s="172" customFormat="1" ht="28.5" x14ac:dyDescent="0.25">
      <c r="A190" s="182" t="s">
        <v>208</v>
      </c>
      <c r="B190" s="153" t="s">
        <v>128</v>
      </c>
      <c r="C190" s="153" t="s">
        <v>296</v>
      </c>
      <c r="D190" s="153"/>
      <c r="E190" s="154">
        <f t="shared" ref="E190:F190" si="75">SUM(E191,E195)</f>
        <v>903.5</v>
      </c>
      <c r="F190" s="154">
        <f t="shared" si="75"/>
        <v>903.5</v>
      </c>
    </row>
    <row r="191" spans="1:6" ht="20.100000000000001" customHeight="1" x14ac:dyDescent="0.25">
      <c r="A191" s="152" t="s">
        <v>297</v>
      </c>
      <c r="B191" s="153" t="s">
        <v>128</v>
      </c>
      <c r="C191" s="183" t="s">
        <v>129</v>
      </c>
      <c r="D191" s="153"/>
      <c r="E191" s="154">
        <f t="shared" ref="E191:F191" si="76">E192</f>
        <v>376</v>
      </c>
      <c r="F191" s="154">
        <f t="shared" si="76"/>
        <v>376</v>
      </c>
    </row>
    <row r="192" spans="1:6" ht="20.100000000000001" customHeight="1" x14ac:dyDescent="0.25">
      <c r="A192" s="152" t="s">
        <v>298</v>
      </c>
      <c r="B192" s="153" t="s">
        <v>128</v>
      </c>
      <c r="C192" s="183" t="s">
        <v>130</v>
      </c>
      <c r="D192" s="153"/>
      <c r="E192" s="154">
        <f t="shared" ref="E192:F192" si="77">SUM(E193:E194)</f>
        <v>376</v>
      </c>
      <c r="F192" s="154">
        <f t="shared" si="77"/>
        <v>376</v>
      </c>
    </row>
    <row r="193" spans="1:6" ht="46.5" customHeight="1" x14ac:dyDescent="0.25">
      <c r="A193" s="156" t="s">
        <v>55</v>
      </c>
      <c r="B193" s="157" t="s">
        <v>128</v>
      </c>
      <c r="C193" s="157" t="s">
        <v>130</v>
      </c>
      <c r="D193" s="157" t="s">
        <v>56</v>
      </c>
      <c r="E193" s="162">
        <v>50</v>
      </c>
      <c r="F193" s="162">
        <v>50</v>
      </c>
    </row>
    <row r="194" spans="1:6" ht="30" customHeight="1" x14ac:dyDescent="0.25">
      <c r="A194" s="156" t="s">
        <v>63</v>
      </c>
      <c r="B194" s="157" t="s">
        <v>128</v>
      </c>
      <c r="C194" s="157" t="s">
        <v>130</v>
      </c>
      <c r="D194" s="157" t="s">
        <v>64</v>
      </c>
      <c r="E194" s="162">
        <v>326</v>
      </c>
      <c r="F194" s="162">
        <v>326</v>
      </c>
    </row>
    <row r="195" spans="1:6" ht="31.5" customHeight="1" x14ac:dyDescent="0.25">
      <c r="A195" s="182" t="s">
        <v>299</v>
      </c>
      <c r="B195" s="153" t="s">
        <v>128</v>
      </c>
      <c r="C195" s="153" t="s">
        <v>300</v>
      </c>
      <c r="D195" s="153"/>
      <c r="E195" s="154">
        <f t="shared" ref="E195:F196" si="78">E196</f>
        <v>527.5</v>
      </c>
      <c r="F195" s="154">
        <f t="shared" si="78"/>
        <v>527.5</v>
      </c>
    </row>
    <row r="196" spans="1:6" ht="20.25" customHeight="1" x14ac:dyDescent="0.25">
      <c r="A196" s="182" t="s">
        <v>387</v>
      </c>
      <c r="B196" s="153" t="s">
        <v>128</v>
      </c>
      <c r="C196" s="153" t="s">
        <v>388</v>
      </c>
      <c r="D196" s="153"/>
      <c r="E196" s="154">
        <f t="shared" si="78"/>
        <v>527.5</v>
      </c>
      <c r="F196" s="154">
        <f t="shared" si="78"/>
        <v>527.5</v>
      </c>
    </row>
    <row r="197" spans="1:6" ht="31.5" customHeight="1" x14ac:dyDescent="0.25">
      <c r="A197" s="182" t="s">
        <v>389</v>
      </c>
      <c r="B197" s="153" t="s">
        <v>128</v>
      </c>
      <c r="C197" s="153" t="s">
        <v>390</v>
      </c>
      <c r="D197" s="153"/>
      <c r="E197" s="154">
        <f t="shared" ref="E197:F197" si="79">E198+E199</f>
        <v>527.5</v>
      </c>
      <c r="F197" s="154">
        <f t="shared" si="79"/>
        <v>527.5</v>
      </c>
    </row>
    <row r="198" spans="1:6" ht="49.5" customHeight="1" x14ac:dyDescent="0.25">
      <c r="A198" s="156" t="s">
        <v>55</v>
      </c>
      <c r="B198" s="157" t="s">
        <v>128</v>
      </c>
      <c r="C198" s="157" t="s">
        <v>390</v>
      </c>
      <c r="D198" s="157" t="s">
        <v>56</v>
      </c>
      <c r="E198" s="162">
        <v>487.5</v>
      </c>
      <c r="F198" s="162">
        <v>487.5</v>
      </c>
    </row>
    <row r="199" spans="1:6" ht="32.25" customHeight="1" x14ac:dyDescent="0.25">
      <c r="A199" s="156" t="s">
        <v>63</v>
      </c>
      <c r="B199" s="157" t="s">
        <v>128</v>
      </c>
      <c r="C199" s="157" t="s">
        <v>390</v>
      </c>
      <c r="D199" s="157" t="s">
        <v>64</v>
      </c>
      <c r="E199" s="162">
        <v>40</v>
      </c>
      <c r="F199" s="162">
        <v>40</v>
      </c>
    </row>
    <row r="200" spans="1:6" ht="20.100000000000001" customHeight="1" x14ac:dyDescent="0.25">
      <c r="A200" s="152" t="s">
        <v>131</v>
      </c>
      <c r="B200" s="153" t="s">
        <v>132</v>
      </c>
      <c r="C200" s="153" t="s">
        <v>50</v>
      </c>
      <c r="D200" s="153" t="s">
        <v>50</v>
      </c>
      <c r="E200" s="154">
        <f t="shared" ref="E200:F200" si="80">E201+E207</f>
        <v>438.8</v>
      </c>
      <c r="F200" s="154">
        <f t="shared" si="80"/>
        <v>438.8</v>
      </c>
    </row>
    <row r="201" spans="1:6" ht="20.100000000000001" customHeight="1" x14ac:dyDescent="0.25">
      <c r="A201" s="152" t="s">
        <v>133</v>
      </c>
      <c r="B201" s="153" t="s">
        <v>134</v>
      </c>
      <c r="C201" s="153" t="s">
        <v>50</v>
      </c>
      <c r="D201" s="153" t="s">
        <v>50</v>
      </c>
      <c r="E201" s="154">
        <f t="shared" ref="E201:F201" si="81">E202</f>
        <v>138.80000000000001</v>
      </c>
      <c r="F201" s="154">
        <f t="shared" si="81"/>
        <v>138.80000000000001</v>
      </c>
    </row>
    <row r="202" spans="1:6" ht="58.5" customHeight="1" x14ac:dyDescent="0.25">
      <c r="A202" s="184" t="s">
        <v>289</v>
      </c>
      <c r="B202" s="153" t="s">
        <v>134</v>
      </c>
      <c r="C202" s="153" t="s">
        <v>290</v>
      </c>
      <c r="D202" s="153" t="s">
        <v>50</v>
      </c>
      <c r="E202" s="154">
        <f t="shared" ref="E202:F202" si="82">E203+E205</f>
        <v>138.80000000000001</v>
      </c>
      <c r="F202" s="154">
        <f t="shared" si="82"/>
        <v>138.80000000000001</v>
      </c>
    </row>
    <row r="203" spans="1:6" ht="28.5" x14ac:dyDescent="0.25">
      <c r="A203" s="184" t="s">
        <v>135</v>
      </c>
      <c r="B203" s="153" t="s">
        <v>134</v>
      </c>
      <c r="C203" s="153" t="s">
        <v>291</v>
      </c>
      <c r="D203" s="153" t="s">
        <v>50</v>
      </c>
      <c r="E203" s="154">
        <f t="shared" ref="E203:F203" si="83">E204</f>
        <v>69.400000000000006</v>
      </c>
      <c r="F203" s="154">
        <f t="shared" si="83"/>
        <v>69.400000000000006</v>
      </c>
    </row>
    <row r="204" spans="1:6" ht="20.100000000000001" customHeight="1" x14ac:dyDescent="0.25">
      <c r="A204" s="156" t="s">
        <v>92</v>
      </c>
      <c r="B204" s="157" t="s">
        <v>134</v>
      </c>
      <c r="C204" s="157" t="s">
        <v>291</v>
      </c>
      <c r="D204" s="157" t="s">
        <v>93</v>
      </c>
      <c r="E204" s="162">
        <v>69.400000000000006</v>
      </c>
      <c r="F204" s="162">
        <v>69.400000000000006</v>
      </c>
    </row>
    <row r="205" spans="1:6" ht="45.75" customHeight="1" x14ac:dyDescent="0.25">
      <c r="A205" s="176" t="s">
        <v>293</v>
      </c>
      <c r="B205" s="153" t="s">
        <v>134</v>
      </c>
      <c r="C205" s="153" t="s">
        <v>292</v>
      </c>
      <c r="D205" s="157"/>
      <c r="E205" s="154">
        <f t="shared" ref="E205:F205" si="84">E206</f>
        <v>69.400000000000006</v>
      </c>
      <c r="F205" s="154">
        <f t="shared" si="84"/>
        <v>69.400000000000006</v>
      </c>
    </row>
    <row r="206" spans="1:6" ht="20.100000000000001" customHeight="1" x14ac:dyDescent="0.25">
      <c r="A206" s="156" t="s">
        <v>92</v>
      </c>
      <c r="B206" s="157" t="s">
        <v>134</v>
      </c>
      <c r="C206" s="157" t="s">
        <v>292</v>
      </c>
      <c r="D206" s="157" t="s">
        <v>93</v>
      </c>
      <c r="E206" s="162">
        <v>69.400000000000006</v>
      </c>
      <c r="F206" s="162">
        <v>69.400000000000006</v>
      </c>
    </row>
    <row r="207" spans="1:6" ht="20.100000000000001" customHeight="1" x14ac:dyDescent="0.25">
      <c r="A207" s="152" t="s">
        <v>136</v>
      </c>
      <c r="B207" s="153" t="s">
        <v>137</v>
      </c>
      <c r="C207" s="153" t="s">
        <v>50</v>
      </c>
      <c r="D207" s="153" t="s">
        <v>50</v>
      </c>
      <c r="E207" s="154">
        <f t="shared" ref="E207:F210" si="85">E208</f>
        <v>300</v>
      </c>
      <c r="F207" s="154">
        <f t="shared" si="85"/>
        <v>300</v>
      </c>
    </row>
    <row r="208" spans="1:6" ht="45.75" customHeight="1" x14ac:dyDescent="0.25">
      <c r="A208" s="152" t="s">
        <v>287</v>
      </c>
      <c r="B208" s="153" t="s">
        <v>137</v>
      </c>
      <c r="C208" s="153" t="s">
        <v>285</v>
      </c>
      <c r="D208" s="153" t="s">
        <v>50</v>
      </c>
      <c r="E208" s="154">
        <f t="shared" si="85"/>
        <v>300</v>
      </c>
      <c r="F208" s="154">
        <f t="shared" si="85"/>
        <v>300</v>
      </c>
    </row>
    <row r="209" spans="1:6" ht="45" customHeight="1" x14ac:dyDescent="0.25">
      <c r="A209" s="176" t="s">
        <v>264</v>
      </c>
      <c r="B209" s="153" t="s">
        <v>137</v>
      </c>
      <c r="C209" s="169" t="s">
        <v>288</v>
      </c>
      <c r="D209" s="153"/>
      <c r="E209" s="154">
        <f t="shared" si="85"/>
        <v>300</v>
      </c>
      <c r="F209" s="154">
        <f t="shared" si="85"/>
        <v>300</v>
      </c>
    </row>
    <row r="210" spans="1:6" ht="21" customHeight="1" x14ac:dyDescent="0.25">
      <c r="A210" s="152" t="s">
        <v>138</v>
      </c>
      <c r="B210" s="153" t="s">
        <v>137</v>
      </c>
      <c r="C210" s="169" t="s">
        <v>284</v>
      </c>
      <c r="D210" s="153" t="s">
        <v>50</v>
      </c>
      <c r="E210" s="154">
        <f t="shared" si="85"/>
        <v>300</v>
      </c>
      <c r="F210" s="154">
        <f t="shared" si="85"/>
        <v>300</v>
      </c>
    </row>
    <row r="211" spans="1:6" ht="20.100000000000001" customHeight="1" x14ac:dyDescent="0.25">
      <c r="A211" s="156" t="s">
        <v>92</v>
      </c>
      <c r="B211" s="157" t="s">
        <v>137</v>
      </c>
      <c r="C211" s="171" t="s">
        <v>284</v>
      </c>
      <c r="D211" s="157" t="s">
        <v>93</v>
      </c>
      <c r="E211" s="162">
        <v>300</v>
      </c>
      <c r="F211" s="162">
        <v>300</v>
      </c>
    </row>
    <row r="212" spans="1:6" ht="20.100000000000001" customHeight="1" x14ac:dyDescent="0.25">
      <c r="A212" s="152" t="s">
        <v>139</v>
      </c>
      <c r="B212" s="153" t="s">
        <v>140</v>
      </c>
      <c r="C212" s="153"/>
      <c r="D212" s="153"/>
      <c r="E212" s="154">
        <f>E213+E224</f>
        <v>41190.300000000003</v>
      </c>
      <c r="F212" s="154">
        <f>F213+F224</f>
        <v>34238.5</v>
      </c>
    </row>
    <row r="213" spans="1:6" ht="20.100000000000001" customHeight="1" x14ac:dyDescent="0.25">
      <c r="A213" s="152" t="s">
        <v>141</v>
      </c>
      <c r="B213" s="153" t="s">
        <v>142</v>
      </c>
      <c r="C213" s="153" t="s">
        <v>50</v>
      </c>
      <c r="D213" s="153" t="s">
        <v>50</v>
      </c>
      <c r="E213" s="154">
        <f t="shared" ref="E213:F213" si="86">E214</f>
        <v>35469.300000000003</v>
      </c>
      <c r="F213" s="154">
        <f t="shared" si="86"/>
        <v>34238.5</v>
      </c>
    </row>
    <row r="214" spans="1:6" ht="47.25" customHeight="1" x14ac:dyDescent="0.25">
      <c r="A214" s="152" t="s">
        <v>286</v>
      </c>
      <c r="B214" s="153" t="s">
        <v>142</v>
      </c>
      <c r="C214" s="153" t="s">
        <v>282</v>
      </c>
      <c r="D214" s="153"/>
      <c r="E214" s="154">
        <f>E215</f>
        <v>35469.300000000003</v>
      </c>
      <c r="F214" s="154">
        <f>F215</f>
        <v>34238.5</v>
      </c>
    </row>
    <row r="215" spans="1:6" s="172" customFormat="1" ht="19.5" customHeight="1" x14ac:dyDescent="0.25">
      <c r="A215" s="182" t="s">
        <v>387</v>
      </c>
      <c r="B215" s="153" t="s">
        <v>142</v>
      </c>
      <c r="C215" s="153" t="s">
        <v>391</v>
      </c>
      <c r="D215" s="153"/>
      <c r="E215" s="154">
        <f>E216+E221</f>
        <v>35469.300000000003</v>
      </c>
      <c r="F215" s="154">
        <f>F216+F221</f>
        <v>34238.5</v>
      </c>
    </row>
    <row r="216" spans="1:6" s="172" customFormat="1" ht="45" customHeight="1" x14ac:dyDescent="0.25">
      <c r="A216" s="182" t="s">
        <v>392</v>
      </c>
      <c r="B216" s="153" t="s">
        <v>142</v>
      </c>
      <c r="C216" s="153" t="s">
        <v>393</v>
      </c>
      <c r="D216" s="153"/>
      <c r="E216" s="154">
        <f t="shared" ref="E216:F216" si="87">E217</f>
        <v>34476.300000000003</v>
      </c>
      <c r="F216" s="154">
        <f t="shared" si="87"/>
        <v>33245.5</v>
      </c>
    </row>
    <row r="217" spans="1:6" s="172" customFormat="1" ht="28.5" x14ac:dyDescent="0.25">
      <c r="A217" s="182" t="s">
        <v>394</v>
      </c>
      <c r="B217" s="153" t="s">
        <v>142</v>
      </c>
      <c r="C217" s="153" t="s">
        <v>395</v>
      </c>
      <c r="D217" s="153"/>
      <c r="E217" s="154">
        <f t="shared" ref="E217:F217" si="88">E218+E219+E220</f>
        <v>34476.300000000003</v>
      </c>
      <c r="F217" s="154">
        <f t="shared" si="88"/>
        <v>33245.5</v>
      </c>
    </row>
    <row r="218" spans="1:6" ht="47.25" customHeight="1" x14ac:dyDescent="0.25">
      <c r="A218" s="156" t="s">
        <v>55</v>
      </c>
      <c r="B218" s="157" t="s">
        <v>142</v>
      </c>
      <c r="C218" s="157" t="s">
        <v>395</v>
      </c>
      <c r="D218" s="157" t="s">
        <v>56</v>
      </c>
      <c r="E218" s="162">
        <v>20017</v>
      </c>
      <c r="F218" s="162">
        <v>19955.5</v>
      </c>
    </row>
    <row r="219" spans="1:6" ht="30.75" customHeight="1" x14ac:dyDescent="0.25">
      <c r="A219" s="156" t="s">
        <v>63</v>
      </c>
      <c r="B219" s="157" t="s">
        <v>142</v>
      </c>
      <c r="C219" s="157" t="s">
        <v>395</v>
      </c>
      <c r="D219" s="157" t="s">
        <v>64</v>
      </c>
      <c r="E219" s="162">
        <v>14458.8</v>
      </c>
      <c r="F219" s="162">
        <v>13289.5</v>
      </c>
    </row>
    <row r="220" spans="1:6" ht="20.100000000000001" customHeight="1" x14ac:dyDescent="0.25">
      <c r="A220" s="156" t="s">
        <v>65</v>
      </c>
      <c r="B220" s="157" t="s">
        <v>142</v>
      </c>
      <c r="C220" s="157" t="s">
        <v>395</v>
      </c>
      <c r="D220" s="157" t="s">
        <v>66</v>
      </c>
      <c r="E220" s="162">
        <v>0.5</v>
      </c>
      <c r="F220" s="162">
        <v>0.5</v>
      </c>
    </row>
    <row r="221" spans="1:6" s="172" customFormat="1" ht="31.5" customHeight="1" x14ac:dyDescent="0.25">
      <c r="A221" s="182" t="s">
        <v>396</v>
      </c>
      <c r="B221" s="153" t="s">
        <v>142</v>
      </c>
      <c r="C221" s="153" t="s">
        <v>397</v>
      </c>
      <c r="D221" s="153"/>
      <c r="E221" s="154">
        <f t="shared" ref="E221:F221" si="89">E222+E223</f>
        <v>993</v>
      </c>
      <c r="F221" s="154">
        <f t="shared" si="89"/>
        <v>993</v>
      </c>
    </row>
    <row r="222" spans="1:6" ht="44.25" customHeight="1" x14ac:dyDescent="0.25">
      <c r="A222" s="156" t="s">
        <v>55</v>
      </c>
      <c r="B222" s="157" t="s">
        <v>142</v>
      </c>
      <c r="C222" s="157" t="s">
        <v>397</v>
      </c>
      <c r="D222" s="157" t="s">
        <v>56</v>
      </c>
      <c r="E222" s="162">
        <v>423</v>
      </c>
      <c r="F222" s="162">
        <v>423</v>
      </c>
    </row>
    <row r="223" spans="1:6" ht="29.25" customHeight="1" x14ac:dyDescent="0.25">
      <c r="A223" s="156" t="s">
        <v>63</v>
      </c>
      <c r="B223" s="157" t="s">
        <v>142</v>
      </c>
      <c r="C223" s="157" t="s">
        <v>397</v>
      </c>
      <c r="D223" s="157" t="s">
        <v>64</v>
      </c>
      <c r="E223" s="162">
        <v>570</v>
      </c>
      <c r="F223" s="162">
        <v>570</v>
      </c>
    </row>
    <row r="224" spans="1:6" s="172" customFormat="1" ht="52.5" hidden="1" customHeight="1" x14ac:dyDescent="0.25">
      <c r="A224" s="152" t="s">
        <v>286</v>
      </c>
      <c r="B224" s="153" t="s">
        <v>319</v>
      </c>
      <c r="C224" s="153" t="s">
        <v>282</v>
      </c>
      <c r="D224" s="153"/>
      <c r="E224" s="154">
        <f>E225</f>
        <v>5721</v>
      </c>
      <c r="F224" s="154">
        <f>F225</f>
        <v>0</v>
      </c>
    </row>
    <row r="225" spans="1:6" s="172" customFormat="1" ht="29.25" hidden="1" customHeight="1" x14ac:dyDescent="0.25">
      <c r="A225" s="152" t="s">
        <v>326</v>
      </c>
      <c r="B225" s="153" t="s">
        <v>319</v>
      </c>
      <c r="C225" s="153" t="s">
        <v>328</v>
      </c>
      <c r="D225" s="153"/>
      <c r="E225" s="154">
        <f>E226+E227</f>
        <v>5721</v>
      </c>
      <c r="F225" s="154">
        <f>F226</f>
        <v>0</v>
      </c>
    </row>
    <row r="226" spans="1:6" ht="29.25" hidden="1" customHeight="1" x14ac:dyDescent="0.25">
      <c r="A226" s="156" t="s">
        <v>63</v>
      </c>
      <c r="B226" s="157" t="s">
        <v>319</v>
      </c>
      <c r="C226" s="157" t="s">
        <v>328</v>
      </c>
      <c r="D226" s="157" t="s">
        <v>64</v>
      </c>
      <c r="E226" s="162">
        <v>3009.7</v>
      </c>
      <c r="F226" s="162">
        <v>0</v>
      </c>
    </row>
    <row r="227" spans="1:6" ht="29.25" hidden="1" customHeight="1" x14ac:dyDescent="0.25">
      <c r="A227" s="156" t="s">
        <v>327</v>
      </c>
      <c r="B227" s="157" t="s">
        <v>319</v>
      </c>
      <c r="C227" s="157" t="s">
        <v>591</v>
      </c>
      <c r="D227" s="157" t="s">
        <v>325</v>
      </c>
      <c r="E227" s="162">
        <v>2711.3</v>
      </c>
      <c r="F227" s="162">
        <v>0</v>
      </c>
    </row>
    <row r="228" spans="1:6" ht="32.25" customHeight="1" x14ac:dyDescent="0.25">
      <c r="A228" s="152" t="s">
        <v>144</v>
      </c>
      <c r="B228" s="153" t="s">
        <v>145</v>
      </c>
      <c r="C228" s="153"/>
      <c r="D228" s="153"/>
      <c r="E228" s="154">
        <f t="shared" ref="E228:F231" si="90">E229</f>
        <v>50</v>
      </c>
      <c r="F228" s="154">
        <f t="shared" si="90"/>
        <v>50</v>
      </c>
    </row>
    <row r="229" spans="1:6" ht="33" customHeight="1" x14ac:dyDescent="0.25">
      <c r="A229" s="152" t="s">
        <v>146</v>
      </c>
      <c r="B229" s="153" t="s">
        <v>147</v>
      </c>
      <c r="C229" s="153" t="s">
        <v>50</v>
      </c>
      <c r="D229" s="153" t="s">
        <v>50</v>
      </c>
      <c r="E229" s="154">
        <f t="shared" si="90"/>
        <v>50</v>
      </c>
      <c r="F229" s="154">
        <f t="shared" si="90"/>
        <v>50</v>
      </c>
    </row>
    <row r="230" spans="1:6" ht="31.5" customHeight="1" x14ac:dyDescent="0.25">
      <c r="A230" s="152" t="s">
        <v>281</v>
      </c>
      <c r="B230" s="153" t="s">
        <v>147</v>
      </c>
      <c r="C230" s="153" t="s">
        <v>279</v>
      </c>
      <c r="D230" s="153"/>
      <c r="E230" s="154">
        <f t="shared" si="90"/>
        <v>50</v>
      </c>
      <c r="F230" s="154">
        <f t="shared" si="90"/>
        <v>50</v>
      </c>
    </row>
    <row r="231" spans="1:6" ht="20.100000000000001" customHeight="1" x14ac:dyDescent="0.25">
      <c r="A231" s="152" t="s">
        <v>148</v>
      </c>
      <c r="B231" s="153" t="s">
        <v>147</v>
      </c>
      <c r="C231" s="153" t="s">
        <v>280</v>
      </c>
      <c r="D231" s="153"/>
      <c r="E231" s="154">
        <f t="shared" si="90"/>
        <v>50</v>
      </c>
      <c r="F231" s="154">
        <f t="shared" si="90"/>
        <v>50</v>
      </c>
    </row>
    <row r="232" spans="1:6" ht="20.100000000000001" customHeight="1" x14ac:dyDescent="0.25">
      <c r="A232" s="156" t="s">
        <v>149</v>
      </c>
      <c r="B232" s="157" t="s">
        <v>147</v>
      </c>
      <c r="C232" s="157" t="s">
        <v>280</v>
      </c>
      <c r="D232" s="157" t="s">
        <v>150</v>
      </c>
      <c r="E232" s="162">
        <v>50</v>
      </c>
      <c r="F232" s="162">
        <v>50</v>
      </c>
    </row>
    <row r="233" spans="1:6" s="172" customFormat="1" ht="20.100000000000001" customHeight="1" x14ac:dyDescent="0.25">
      <c r="A233" s="152" t="s">
        <v>535</v>
      </c>
      <c r="B233" s="153" t="s">
        <v>494</v>
      </c>
      <c r="C233" s="153" t="s">
        <v>536</v>
      </c>
      <c r="D233" s="153" t="s">
        <v>537</v>
      </c>
      <c r="E233" s="154">
        <v>4785</v>
      </c>
      <c r="F233" s="154">
        <v>9688</v>
      </c>
    </row>
    <row r="234" spans="1:6" ht="21.95" customHeight="1" x14ac:dyDescent="0.25">
      <c r="A234" s="185" t="s">
        <v>151</v>
      </c>
      <c r="B234" s="186" t="s">
        <v>50</v>
      </c>
      <c r="C234" s="186"/>
      <c r="D234" s="186"/>
      <c r="E234" s="187">
        <f>E9+E79+E91+E126+E183+E200+E212+E228+E233</f>
        <v>324867.09999999998</v>
      </c>
      <c r="F234" s="187">
        <f>F9+F79+F91+F126+F183+F200+F212+F228+F233</f>
        <v>243301.6</v>
      </c>
    </row>
    <row r="235" spans="1:6" ht="21.95" customHeight="1" x14ac:dyDescent="0.25"/>
    <row r="236" spans="1:6" ht="21.95" customHeight="1" x14ac:dyDescent="0.25"/>
  </sheetData>
  <autoFilter ref="A7:D234" xr:uid="{00000000-0009-0000-0000-000007000000}"/>
  <mergeCells count="8">
    <mergeCell ref="C2:F2"/>
    <mergeCell ref="A4:F4"/>
    <mergeCell ref="E6:F6"/>
    <mergeCell ref="A7:A8"/>
    <mergeCell ref="B7:B8"/>
    <mergeCell ref="C7:C8"/>
    <mergeCell ref="D7:D8"/>
    <mergeCell ref="E7:F7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45"/>
  <sheetViews>
    <sheetView zoomScaleNormal="100" workbookViewId="0">
      <selection activeCell="D3" sqref="D3"/>
    </sheetView>
  </sheetViews>
  <sheetFormatPr defaultRowHeight="15.75" x14ac:dyDescent="0.25"/>
  <cols>
    <col min="1" max="1" width="85.140625" style="39" customWidth="1"/>
    <col min="2" max="2" width="8.5703125" style="46" customWidth="1"/>
    <col min="3" max="3" width="9.5703125" style="39" customWidth="1"/>
    <col min="4" max="4" width="16.85546875" style="39" customWidth="1"/>
    <col min="5" max="5" width="9.140625" style="39"/>
    <col min="6" max="6" width="13.28515625" style="39" customWidth="1"/>
    <col min="7" max="16384" width="9.140625" style="39"/>
  </cols>
  <sheetData>
    <row r="1" spans="1:15" x14ac:dyDescent="0.25">
      <c r="A1" s="35"/>
      <c r="B1" s="38"/>
      <c r="C1" s="35"/>
      <c r="D1" s="35"/>
      <c r="E1" s="35"/>
      <c r="F1" s="38"/>
      <c r="H1" s="6"/>
      <c r="I1" s="6"/>
      <c r="J1" s="6"/>
      <c r="K1" s="6"/>
      <c r="L1" s="6"/>
      <c r="M1" s="6"/>
      <c r="N1" s="6"/>
      <c r="O1" s="6"/>
    </row>
    <row r="2" spans="1:15" ht="132.75" customHeight="1" x14ac:dyDescent="0.25">
      <c r="A2" s="35"/>
      <c r="B2" s="87"/>
      <c r="C2" s="87"/>
      <c r="D2" s="201" t="s">
        <v>607</v>
      </c>
      <c r="E2" s="201"/>
      <c r="F2" s="201"/>
      <c r="H2" s="6"/>
      <c r="I2" s="6"/>
      <c r="J2" s="6"/>
      <c r="K2" s="6"/>
      <c r="L2" s="6"/>
      <c r="M2" s="6"/>
      <c r="N2" s="6"/>
      <c r="O2" s="6"/>
    </row>
    <row r="3" spans="1:15" x14ac:dyDescent="0.25">
      <c r="A3" s="35"/>
      <c r="B3" s="38"/>
      <c r="C3" s="35"/>
      <c r="D3" s="35"/>
      <c r="E3" s="35"/>
      <c r="F3" s="38"/>
      <c r="H3" s="6"/>
      <c r="I3" s="6"/>
      <c r="J3" s="6"/>
      <c r="K3" s="6"/>
      <c r="L3" s="6"/>
      <c r="M3" s="6"/>
      <c r="N3" s="6"/>
      <c r="O3" s="6"/>
    </row>
    <row r="4" spans="1:15" ht="40.5" customHeight="1" x14ac:dyDescent="0.25">
      <c r="A4" s="228" t="s">
        <v>539</v>
      </c>
      <c r="B4" s="228"/>
      <c r="C4" s="228"/>
      <c r="D4" s="228"/>
      <c r="E4" s="228"/>
      <c r="F4" s="228"/>
    </row>
    <row r="5" spans="1:15" x14ac:dyDescent="0.25">
      <c r="A5" s="1"/>
      <c r="B5" s="36"/>
      <c r="D5" s="1"/>
      <c r="E5" s="1"/>
      <c r="F5" s="1"/>
    </row>
    <row r="6" spans="1:15" x14ac:dyDescent="0.25">
      <c r="E6" s="137"/>
      <c r="F6" s="149" t="s">
        <v>0</v>
      </c>
    </row>
    <row r="7" spans="1:15" ht="27" customHeight="1" x14ac:dyDescent="0.25">
      <c r="A7" s="47" t="s">
        <v>44</v>
      </c>
      <c r="B7" s="47" t="s">
        <v>153</v>
      </c>
      <c r="C7" s="47" t="s">
        <v>45</v>
      </c>
      <c r="D7" s="47" t="s">
        <v>46</v>
      </c>
      <c r="E7" s="47" t="s">
        <v>47</v>
      </c>
      <c r="F7" s="150" t="s">
        <v>3</v>
      </c>
    </row>
    <row r="8" spans="1:15" ht="31.5" customHeight="1" x14ac:dyDescent="0.25">
      <c r="A8" s="48" t="s">
        <v>154</v>
      </c>
      <c r="B8" s="47" t="s">
        <v>155</v>
      </c>
      <c r="C8" s="47"/>
      <c r="D8" s="47"/>
      <c r="E8" s="47"/>
      <c r="F8" s="49">
        <f>SUM(F9,F76,F88,F134,F194,F215,F222,F239)</f>
        <v>352946.6</v>
      </c>
    </row>
    <row r="9" spans="1:15" ht="20.100000000000001" customHeight="1" x14ac:dyDescent="0.25">
      <c r="A9" s="152" t="s">
        <v>48</v>
      </c>
      <c r="B9" s="47" t="s">
        <v>155</v>
      </c>
      <c r="C9" s="153" t="s">
        <v>49</v>
      </c>
      <c r="D9" s="153" t="s">
        <v>50</v>
      </c>
      <c r="E9" s="153" t="s">
        <v>50</v>
      </c>
      <c r="F9" s="154">
        <f>F10+F16+F25+F33+F42+F47</f>
        <v>72262</v>
      </c>
    </row>
    <row r="10" spans="1:15" ht="32.25" customHeight="1" x14ac:dyDescent="0.25">
      <c r="A10" s="152" t="s">
        <v>51</v>
      </c>
      <c r="B10" s="47" t="s">
        <v>155</v>
      </c>
      <c r="C10" s="153" t="s">
        <v>52</v>
      </c>
      <c r="D10" s="153" t="s">
        <v>50</v>
      </c>
      <c r="E10" s="153" t="s">
        <v>50</v>
      </c>
      <c r="F10" s="154">
        <f>F13</f>
        <v>2514.4</v>
      </c>
    </row>
    <row r="11" spans="1:15" ht="30" customHeight="1" x14ac:dyDescent="0.25">
      <c r="A11" s="152" t="s">
        <v>220</v>
      </c>
      <c r="B11" s="47" t="s">
        <v>155</v>
      </c>
      <c r="C11" s="153" t="s">
        <v>52</v>
      </c>
      <c r="D11" s="153" t="s">
        <v>214</v>
      </c>
      <c r="E11" s="153"/>
      <c r="F11" s="154">
        <f>F12</f>
        <v>2514.4</v>
      </c>
    </row>
    <row r="12" spans="1:15" ht="31.5" customHeight="1" x14ac:dyDescent="0.25">
      <c r="A12" s="152" t="s">
        <v>53</v>
      </c>
      <c r="B12" s="47" t="s">
        <v>155</v>
      </c>
      <c r="C12" s="153" t="s">
        <v>52</v>
      </c>
      <c r="D12" s="153" t="s">
        <v>215</v>
      </c>
      <c r="E12" s="153"/>
      <c r="F12" s="154">
        <f>F13</f>
        <v>2514.4</v>
      </c>
    </row>
    <row r="13" spans="1:15" ht="32.25" customHeight="1" x14ac:dyDescent="0.25">
      <c r="A13" s="152" t="s">
        <v>53</v>
      </c>
      <c r="B13" s="47" t="s">
        <v>155</v>
      </c>
      <c r="C13" s="153" t="s">
        <v>52</v>
      </c>
      <c r="D13" s="153" t="s">
        <v>54</v>
      </c>
      <c r="E13" s="153" t="s">
        <v>50</v>
      </c>
      <c r="F13" s="154">
        <f>F14</f>
        <v>2514.4</v>
      </c>
    </row>
    <row r="14" spans="1:15" ht="20.100000000000001" customHeight="1" x14ac:dyDescent="0.25">
      <c r="A14" s="152" t="s">
        <v>219</v>
      </c>
      <c r="B14" s="47" t="s">
        <v>155</v>
      </c>
      <c r="C14" s="153" t="s">
        <v>52</v>
      </c>
      <c r="D14" s="153" t="s">
        <v>216</v>
      </c>
      <c r="E14" s="153" t="s">
        <v>50</v>
      </c>
      <c r="F14" s="154">
        <f>F15</f>
        <v>2514.4</v>
      </c>
    </row>
    <row r="15" spans="1:15" ht="45.75" customHeight="1" x14ac:dyDescent="0.25">
      <c r="A15" s="156" t="s">
        <v>55</v>
      </c>
      <c r="B15" s="50" t="s">
        <v>155</v>
      </c>
      <c r="C15" s="157" t="s">
        <v>52</v>
      </c>
      <c r="D15" s="157" t="s">
        <v>216</v>
      </c>
      <c r="E15" s="157" t="s">
        <v>56</v>
      </c>
      <c r="F15" s="162">
        <v>2514.4</v>
      </c>
    </row>
    <row r="16" spans="1:15" ht="32.25" customHeight="1" x14ac:dyDescent="0.25">
      <c r="A16" s="152" t="s">
        <v>57</v>
      </c>
      <c r="B16" s="47" t="s">
        <v>155</v>
      </c>
      <c r="C16" s="153" t="s">
        <v>58</v>
      </c>
      <c r="D16" s="153" t="s">
        <v>50</v>
      </c>
      <c r="E16" s="153" t="s">
        <v>50</v>
      </c>
      <c r="F16" s="154">
        <f>F18</f>
        <v>1883.9</v>
      </c>
    </row>
    <row r="17" spans="1:6" ht="29.25" customHeight="1" x14ac:dyDescent="0.25">
      <c r="A17" s="152" t="s">
        <v>220</v>
      </c>
      <c r="B17" s="47" t="s">
        <v>155</v>
      </c>
      <c r="C17" s="153" t="s">
        <v>58</v>
      </c>
      <c r="D17" s="153" t="s">
        <v>214</v>
      </c>
      <c r="E17" s="153"/>
      <c r="F17" s="154">
        <f>F18</f>
        <v>1883.9</v>
      </c>
    </row>
    <row r="18" spans="1:6" ht="20.100000000000001" customHeight="1" x14ac:dyDescent="0.25">
      <c r="A18" s="152" t="s">
        <v>59</v>
      </c>
      <c r="B18" s="47" t="s">
        <v>155</v>
      </c>
      <c r="C18" s="153" t="s">
        <v>58</v>
      </c>
      <c r="D18" s="153" t="s">
        <v>60</v>
      </c>
      <c r="E18" s="153" t="s">
        <v>50</v>
      </c>
      <c r="F18" s="154">
        <f>F19+F22</f>
        <v>1883.9</v>
      </c>
    </row>
    <row r="19" spans="1:6" ht="20.100000000000001" customHeight="1" x14ac:dyDescent="0.25">
      <c r="A19" s="152" t="s">
        <v>67</v>
      </c>
      <c r="B19" s="47" t="s">
        <v>155</v>
      </c>
      <c r="C19" s="153" t="s">
        <v>58</v>
      </c>
      <c r="D19" s="153" t="s">
        <v>62</v>
      </c>
      <c r="E19" s="153"/>
      <c r="F19" s="154">
        <f>F20</f>
        <v>1830.9</v>
      </c>
    </row>
    <row r="20" spans="1:6" ht="20.100000000000001" customHeight="1" x14ac:dyDescent="0.25">
      <c r="A20" s="152" t="s">
        <v>219</v>
      </c>
      <c r="B20" s="47" t="s">
        <v>155</v>
      </c>
      <c r="C20" s="153" t="s">
        <v>58</v>
      </c>
      <c r="D20" s="153" t="s">
        <v>217</v>
      </c>
      <c r="E20" s="153"/>
      <c r="F20" s="154">
        <f>SUM(F21)</f>
        <v>1830.9</v>
      </c>
    </row>
    <row r="21" spans="1:6" ht="46.5" customHeight="1" x14ac:dyDescent="0.25">
      <c r="A21" s="156" t="s">
        <v>55</v>
      </c>
      <c r="B21" s="50" t="s">
        <v>155</v>
      </c>
      <c r="C21" s="157" t="s">
        <v>58</v>
      </c>
      <c r="D21" s="157" t="s">
        <v>217</v>
      </c>
      <c r="E21" s="157" t="s">
        <v>56</v>
      </c>
      <c r="F21" s="162">
        <v>1830.9</v>
      </c>
    </row>
    <row r="22" spans="1:6" ht="20.100000000000001" customHeight="1" x14ac:dyDescent="0.25">
      <c r="A22" s="152" t="s">
        <v>61</v>
      </c>
      <c r="B22" s="47" t="s">
        <v>155</v>
      </c>
      <c r="C22" s="153" t="s">
        <v>58</v>
      </c>
      <c r="D22" s="153" t="s">
        <v>68</v>
      </c>
      <c r="E22" s="153" t="s">
        <v>50</v>
      </c>
      <c r="F22" s="154">
        <f>F23</f>
        <v>53</v>
      </c>
    </row>
    <row r="23" spans="1:6" ht="20.100000000000001" customHeight="1" x14ac:dyDescent="0.25">
      <c r="A23" s="152" t="s">
        <v>219</v>
      </c>
      <c r="B23" s="47" t="s">
        <v>155</v>
      </c>
      <c r="C23" s="153" t="s">
        <v>58</v>
      </c>
      <c r="D23" s="153" t="s">
        <v>218</v>
      </c>
      <c r="E23" s="153"/>
      <c r="F23" s="154">
        <f>SUM(F24:F24)</f>
        <v>53</v>
      </c>
    </row>
    <row r="24" spans="1:6" ht="20.100000000000001" customHeight="1" x14ac:dyDescent="0.25">
      <c r="A24" s="156" t="s">
        <v>63</v>
      </c>
      <c r="B24" s="50" t="s">
        <v>155</v>
      </c>
      <c r="C24" s="157" t="s">
        <v>58</v>
      </c>
      <c r="D24" s="157" t="s">
        <v>217</v>
      </c>
      <c r="E24" s="157" t="s">
        <v>64</v>
      </c>
      <c r="F24" s="162">
        <v>53</v>
      </c>
    </row>
    <row r="25" spans="1:6" ht="47.25" customHeight="1" x14ac:dyDescent="0.25">
      <c r="A25" s="152" t="s">
        <v>69</v>
      </c>
      <c r="B25" s="47" t="s">
        <v>155</v>
      </c>
      <c r="C25" s="153" t="s">
        <v>70</v>
      </c>
      <c r="D25" s="153" t="s">
        <v>50</v>
      </c>
      <c r="E25" s="153" t="s">
        <v>50</v>
      </c>
      <c r="F25" s="154">
        <f>F26</f>
        <v>50604.5</v>
      </c>
    </row>
    <row r="26" spans="1:6" ht="33.75" customHeight="1" x14ac:dyDescent="0.25">
      <c r="A26" s="152" t="s">
        <v>220</v>
      </c>
      <c r="B26" s="47" t="s">
        <v>155</v>
      </c>
      <c r="C26" s="153" t="s">
        <v>70</v>
      </c>
      <c r="D26" s="153" t="s">
        <v>214</v>
      </c>
      <c r="E26" s="153"/>
      <c r="F26" s="154">
        <f>F27</f>
        <v>50604.5</v>
      </c>
    </row>
    <row r="27" spans="1:6" ht="33" customHeight="1" x14ac:dyDescent="0.25">
      <c r="A27" s="152" t="s">
        <v>71</v>
      </c>
      <c r="B27" s="47" t="s">
        <v>155</v>
      </c>
      <c r="C27" s="153" t="s">
        <v>70</v>
      </c>
      <c r="D27" s="153" t="s">
        <v>222</v>
      </c>
      <c r="E27" s="153"/>
      <c r="F27" s="154">
        <f>F28</f>
        <v>50604.5</v>
      </c>
    </row>
    <row r="28" spans="1:6" ht="31.5" customHeight="1" x14ac:dyDescent="0.25">
      <c r="A28" s="152" t="s">
        <v>71</v>
      </c>
      <c r="B28" s="47" t="s">
        <v>155</v>
      </c>
      <c r="C28" s="153" t="s">
        <v>70</v>
      </c>
      <c r="D28" s="153" t="s">
        <v>72</v>
      </c>
      <c r="E28" s="153"/>
      <c r="F28" s="154">
        <f>F29</f>
        <v>50604.5</v>
      </c>
    </row>
    <row r="29" spans="1:6" ht="20.100000000000001" customHeight="1" x14ac:dyDescent="0.25">
      <c r="A29" s="152" t="s">
        <v>219</v>
      </c>
      <c r="B29" s="47" t="s">
        <v>155</v>
      </c>
      <c r="C29" s="153" t="s">
        <v>70</v>
      </c>
      <c r="D29" s="153" t="s">
        <v>221</v>
      </c>
      <c r="E29" s="153"/>
      <c r="F29" s="154">
        <f>SUM(F30:F32)</f>
        <v>50604.5</v>
      </c>
    </row>
    <row r="30" spans="1:6" ht="45.75" customHeight="1" x14ac:dyDescent="0.25">
      <c r="A30" s="156" t="s">
        <v>55</v>
      </c>
      <c r="B30" s="50" t="s">
        <v>155</v>
      </c>
      <c r="C30" s="157" t="s">
        <v>70</v>
      </c>
      <c r="D30" s="157" t="s">
        <v>221</v>
      </c>
      <c r="E30" s="157" t="s">
        <v>56</v>
      </c>
      <c r="F30" s="162">
        <v>47301.1</v>
      </c>
    </row>
    <row r="31" spans="1:6" ht="20.100000000000001" customHeight="1" x14ac:dyDescent="0.25">
      <c r="A31" s="156" t="s">
        <v>63</v>
      </c>
      <c r="B31" s="50" t="s">
        <v>155</v>
      </c>
      <c r="C31" s="157" t="s">
        <v>70</v>
      </c>
      <c r="D31" s="157" t="s">
        <v>221</v>
      </c>
      <c r="E31" s="157" t="s">
        <v>64</v>
      </c>
      <c r="F31" s="162">
        <v>3300.9</v>
      </c>
    </row>
    <row r="32" spans="1:6" ht="20.100000000000001" customHeight="1" x14ac:dyDescent="0.25">
      <c r="A32" s="156" t="s">
        <v>65</v>
      </c>
      <c r="B32" s="46">
        <v>903</v>
      </c>
      <c r="C32" s="157" t="s">
        <v>70</v>
      </c>
      <c r="D32" s="157" t="s">
        <v>221</v>
      </c>
      <c r="E32" s="157" t="s">
        <v>66</v>
      </c>
      <c r="F32" s="162">
        <v>2.5</v>
      </c>
    </row>
    <row r="33" spans="1:6" ht="31.5" customHeight="1" x14ac:dyDescent="0.25">
      <c r="A33" s="152" t="s">
        <v>73</v>
      </c>
      <c r="B33" s="50" t="s">
        <v>155</v>
      </c>
      <c r="C33" s="153" t="s">
        <v>74</v>
      </c>
      <c r="D33" s="153" t="s">
        <v>50</v>
      </c>
      <c r="E33" s="153" t="s">
        <v>50</v>
      </c>
      <c r="F33" s="154">
        <f>F35</f>
        <v>1483</v>
      </c>
    </row>
    <row r="34" spans="1:6" ht="29.25" customHeight="1" x14ac:dyDescent="0.25">
      <c r="A34" s="152" t="s">
        <v>220</v>
      </c>
      <c r="B34" s="47" t="s">
        <v>155</v>
      </c>
      <c r="C34" s="153" t="s">
        <v>74</v>
      </c>
      <c r="D34" s="153" t="s">
        <v>214</v>
      </c>
      <c r="E34" s="153"/>
      <c r="F34" s="154">
        <f>F35</f>
        <v>1483</v>
      </c>
    </row>
    <row r="35" spans="1:6" ht="31.5" customHeight="1" x14ac:dyDescent="0.25">
      <c r="A35" s="152" t="s">
        <v>75</v>
      </c>
      <c r="B35" s="47" t="s">
        <v>155</v>
      </c>
      <c r="C35" s="153" t="s">
        <v>74</v>
      </c>
      <c r="D35" s="153" t="s">
        <v>76</v>
      </c>
      <c r="E35" s="153" t="s">
        <v>50</v>
      </c>
      <c r="F35" s="154">
        <f>F36+F39</f>
        <v>1483</v>
      </c>
    </row>
    <row r="36" spans="1:6" ht="20.100000000000001" customHeight="1" x14ac:dyDescent="0.25">
      <c r="A36" s="152" t="s">
        <v>79</v>
      </c>
      <c r="B36" s="47" t="s">
        <v>155</v>
      </c>
      <c r="C36" s="153" t="s">
        <v>74</v>
      </c>
      <c r="D36" s="153" t="s">
        <v>78</v>
      </c>
      <c r="E36" s="153" t="s">
        <v>50</v>
      </c>
      <c r="F36" s="154">
        <f>F37</f>
        <v>1475</v>
      </c>
    </row>
    <row r="37" spans="1:6" ht="20.100000000000001" customHeight="1" x14ac:dyDescent="0.25">
      <c r="A37" s="152" t="s">
        <v>219</v>
      </c>
      <c r="B37" s="47" t="s">
        <v>155</v>
      </c>
      <c r="C37" s="153" t="s">
        <v>74</v>
      </c>
      <c r="D37" s="153" t="s">
        <v>223</v>
      </c>
      <c r="E37" s="153" t="s">
        <v>50</v>
      </c>
      <c r="F37" s="154">
        <f>SUM(F38:F38)</f>
        <v>1475</v>
      </c>
    </row>
    <row r="38" spans="1:6" ht="30" customHeight="1" x14ac:dyDescent="0.25">
      <c r="A38" s="156" t="s">
        <v>55</v>
      </c>
      <c r="B38" s="47" t="s">
        <v>155</v>
      </c>
      <c r="C38" s="157" t="s">
        <v>74</v>
      </c>
      <c r="D38" s="157" t="s">
        <v>223</v>
      </c>
      <c r="E38" s="157" t="s">
        <v>56</v>
      </c>
      <c r="F38" s="162">
        <v>1475</v>
      </c>
    </row>
    <row r="39" spans="1:6" ht="20.100000000000001" customHeight="1" x14ac:dyDescent="0.25">
      <c r="A39" s="152" t="s">
        <v>77</v>
      </c>
      <c r="B39" s="50" t="s">
        <v>155</v>
      </c>
      <c r="C39" s="153" t="s">
        <v>74</v>
      </c>
      <c r="D39" s="153" t="s">
        <v>80</v>
      </c>
      <c r="E39" s="153" t="s">
        <v>50</v>
      </c>
      <c r="F39" s="154">
        <f>F40</f>
        <v>8</v>
      </c>
    </row>
    <row r="40" spans="1:6" ht="20.100000000000001" customHeight="1" x14ac:dyDescent="0.25">
      <c r="A40" s="152" t="s">
        <v>219</v>
      </c>
      <c r="B40" s="47" t="s">
        <v>155</v>
      </c>
      <c r="C40" s="153" t="s">
        <v>74</v>
      </c>
      <c r="D40" s="153" t="s">
        <v>224</v>
      </c>
      <c r="E40" s="153" t="s">
        <v>50</v>
      </c>
      <c r="F40" s="154">
        <f>F41</f>
        <v>8</v>
      </c>
    </row>
    <row r="41" spans="1:6" ht="20.100000000000001" customHeight="1" x14ac:dyDescent="0.25">
      <c r="A41" s="156" t="s">
        <v>63</v>
      </c>
      <c r="B41" s="47" t="s">
        <v>155</v>
      </c>
      <c r="C41" s="157" t="s">
        <v>74</v>
      </c>
      <c r="D41" s="157" t="s">
        <v>224</v>
      </c>
      <c r="E41" s="157" t="s">
        <v>64</v>
      </c>
      <c r="F41" s="162">
        <v>8</v>
      </c>
    </row>
    <row r="42" spans="1:6" ht="20.100000000000001" customHeight="1" x14ac:dyDescent="0.25">
      <c r="A42" s="152" t="s">
        <v>81</v>
      </c>
      <c r="B42" s="50" t="s">
        <v>155</v>
      </c>
      <c r="C42" s="153" t="s">
        <v>82</v>
      </c>
      <c r="D42" s="153"/>
      <c r="E42" s="153" t="s">
        <v>50</v>
      </c>
      <c r="F42" s="154">
        <f>F43</f>
        <v>200</v>
      </c>
    </row>
    <row r="43" spans="1:6" ht="28.5" customHeight="1" x14ac:dyDescent="0.25">
      <c r="A43" s="152" t="s">
        <v>220</v>
      </c>
      <c r="B43" s="47" t="s">
        <v>155</v>
      </c>
      <c r="C43" s="153" t="s">
        <v>82</v>
      </c>
      <c r="D43" s="153" t="s">
        <v>214</v>
      </c>
      <c r="E43" s="153"/>
      <c r="F43" s="154">
        <f>F44</f>
        <v>200</v>
      </c>
    </row>
    <row r="44" spans="1:6" ht="20.100000000000001" customHeight="1" x14ac:dyDescent="0.25">
      <c r="A44" s="152" t="s">
        <v>83</v>
      </c>
      <c r="B44" s="47" t="s">
        <v>155</v>
      </c>
      <c r="C44" s="153" t="s">
        <v>82</v>
      </c>
      <c r="D44" s="153" t="s">
        <v>225</v>
      </c>
      <c r="E44" s="153" t="s">
        <v>50</v>
      </c>
      <c r="F44" s="154">
        <f>F45</f>
        <v>200</v>
      </c>
    </row>
    <row r="45" spans="1:6" ht="31.5" customHeight="1" x14ac:dyDescent="0.25">
      <c r="A45" s="152" t="s">
        <v>84</v>
      </c>
      <c r="B45" s="47" t="s">
        <v>155</v>
      </c>
      <c r="C45" s="153" t="s">
        <v>82</v>
      </c>
      <c r="D45" s="153" t="s">
        <v>236</v>
      </c>
      <c r="E45" s="153"/>
      <c r="F45" s="154">
        <f>F46</f>
        <v>200</v>
      </c>
    </row>
    <row r="46" spans="1:6" ht="20.100000000000001" customHeight="1" x14ac:dyDescent="0.25">
      <c r="A46" s="156" t="s">
        <v>65</v>
      </c>
      <c r="B46" s="47" t="s">
        <v>155</v>
      </c>
      <c r="C46" s="157" t="s">
        <v>82</v>
      </c>
      <c r="D46" s="157" t="s">
        <v>236</v>
      </c>
      <c r="E46" s="157" t="s">
        <v>66</v>
      </c>
      <c r="F46" s="162">
        <v>200</v>
      </c>
    </row>
    <row r="47" spans="1:6" ht="20.100000000000001" customHeight="1" x14ac:dyDescent="0.25">
      <c r="A47" s="152" t="s">
        <v>85</v>
      </c>
      <c r="B47" s="47" t="s">
        <v>155</v>
      </c>
      <c r="C47" s="153" t="s">
        <v>86</v>
      </c>
      <c r="D47" s="153" t="s">
        <v>50</v>
      </c>
      <c r="E47" s="153" t="s">
        <v>50</v>
      </c>
      <c r="F47" s="154">
        <f>F48+F53+F58</f>
        <v>15576.199999999997</v>
      </c>
    </row>
    <row r="48" spans="1:6" ht="28.5" customHeight="1" x14ac:dyDescent="0.25">
      <c r="A48" s="152" t="s">
        <v>220</v>
      </c>
      <c r="B48" s="50" t="s">
        <v>155</v>
      </c>
      <c r="C48" s="153" t="s">
        <v>86</v>
      </c>
      <c r="D48" s="153" t="s">
        <v>214</v>
      </c>
      <c r="E48" s="153"/>
      <c r="F48" s="154">
        <f>F49</f>
        <v>0.7</v>
      </c>
    </row>
    <row r="49" spans="1:6" ht="29.25" customHeight="1" x14ac:dyDescent="0.25">
      <c r="A49" s="152" t="s">
        <v>71</v>
      </c>
      <c r="B49" s="47" t="s">
        <v>155</v>
      </c>
      <c r="C49" s="163" t="s">
        <v>86</v>
      </c>
      <c r="D49" s="163" t="s">
        <v>222</v>
      </c>
      <c r="E49" s="153"/>
      <c r="F49" s="154">
        <f>F50</f>
        <v>0.7</v>
      </c>
    </row>
    <row r="50" spans="1:6" ht="31.5" customHeight="1" x14ac:dyDescent="0.25">
      <c r="A50" s="164" t="s">
        <v>227</v>
      </c>
      <c r="B50" s="47" t="s">
        <v>155</v>
      </c>
      <c r="C50" s="165" t="s">
        <v>86</v>
      </c>
      <c r="D50" s="166" t="s">
        <v>226</v>
      </c>
      <c r="E50" s="153"/>
      <c r="F50" s="154">
        <f>F51</f>
        <v>0.7</v>
      </c>
    </row>
    <row r="51" spans="1:6" ht="70.5" customHeight="1" x14ac:dyDescent="0.25">
      <c r="A51" s="167" t="s">
        <v>229</v>
      </c>
      <c r="B51" s="47" t="s">
        <v>155</v>
      </c>
      <c r="C51" s="168" t="s">
        <v>86</v>
      </c>
      <c r="D51" s="169" t="s">
        <v>228</v>
      </c>
      <c r="E51" s="153"/>
      <c r="F51" s="154">
        <f>F52</f>
        <v>0.7</v>
      </c>
    </row>
    <row r="52" spans="1:6" ht="20.100000000000001" customHeight="1" x14ac:dyDescent="0.25">
      <c r="A52" s="156" t="s">
        <v>63</v>
      </c>
      <c r="B52" s="47" t="s">
        <v>155</v>
      </c>
      <c r="C52" s="170" t="s">
        <v>86</v>
      </c>
      <c r="D52" s="171" t="s">
        <v>228</v>
      </c>
      <c r="E52" s="157" t="s">
        <v>64</v>
      </c>
      <c r="F52" s="162">
        <v>0.7</v>
      </c>
    </row>
    <row r="53" spans="1:6" ht="28.5" customHeight="1" x14ac:dyDescent="0.25">
      <c r="A53" s="152" t="s">
        <v>87</v>
      </c>
      <c r="B53" s="50" t="s">
        <v>155</v>
      </c>
      <c r="C53" s="153" t="s">
        <v>86</v>
      </c>
      <c r="D53" s="153" t="s">
        <v>231</v>
      </c>
      <c r="E53" s="153"/>
      <c r="F53" s="154">
        <f>F54</f>
        <v>514.6</v>
      </c>
    </row>
    <row r="54" spans="1:6" ht="30" customHeight="1" x14ac:dyDescent="0.25">
      <c r="A54" s="152" t="s">
        <v>233</v>
      </c>
      <c r="B54" s="47" t="s">
        <v>155</v>
      </c>
      <c r="C54" s="153" t="s">
        <v>86</v>
      </c>
      <c r="D54" s="153" t="s">
        <v>230</v>
      </c>
      <c r="E54" s="153"/>
      <c r="F54" s="154">
        <f>F55</f>
        <v>514.6</v>
      </c>
    </row>
    <row r="55" spans="1:6" ht="45.75" customHeight="1" x14ac:dyDescent="0.25">
      <c r="A55" s="152" t="s">
        <v>232</v>
      </c>
      <c r="B55" s="47" t="s">
        <v>155</v>
      </c>
      <c r="C55" s="153" t="s">
        <v>86</v>
      </c>
      <c r="D55" s="153" t="s">
        <v>329</v>
      </c>
      <c r="E55" s="153"/>
      <c r="F55" s="154">
        <f>SUM(F56:F57)</f>
        <v>514.6</v>
      </c>
    </row>
    <row r="56" spans="1:6" ht="20.100000000000001" customHeight="1" x14ac:dyDescent="0.25">
      <c r="A56" s="156" t="s">
        <v>63</v>
      </c>
      <c r="B56" s="47" t="s">
        <v>155</v>
      </c>
      <c r="C56" s="157" t="s">
        <v>86</v>
      </c>
      <c r="D56" s="157" t="s">
        <v>329</v>
      </c>
      <c r="E56" s="157" t="s">
        <v>64</v>
      </c>
      <c r="F56" s="162">
        <v>281.60000000000002</v>
      </c>
    </row>
    <row r="57" spans="1:6" ht="20.100000000000001" customHeight="1" x14ac:dyDescent="0.25">
      <c r="A57" s="156" t="s">
        <v>65</v>
      </c>
      <c r="B57" s="47" t="s">
        <v>155</v>
      </c>
      <c r="C57" s="157" t="s">
        <v>86</v>
      </c>
      <c r="D57" s="157" t="s">
        <v>329</v>
      </c>
      <c r="E57" s="157" t="s">
        <v>66</v>
      </c>
      <c r="F57" s="162">
        <v>233</v>
      </c>
    </row>
    <row r="58" spans="1:6" ht="30" customHeight="1" x14ac:dyDescent="0.25">
      <c r="A58" s="152" t="s">
        <v>88</v>
      </c>
      <c r="B58" s="47" t="s">
        <v>155</v>
      </c>
      <c r="C58" s="153" t="s">
        <v>86</v>
      </c>
      <c r="D58" s="153" t="s">
        <v>234</v>
      </c>
      <c r="E58" s="153"/>
      <c r="F58" s="154">
        <f>F59+F62+F65+F68</f>
        <v>15060.899999999998</v>
      </c>
    </row>
    <row r="59" spans="1:6" ht="31.5" customHeight="1" x14ac:dyDescent="0.25">
      <c r="A59" s="152" t="s">
        <v>330</v>
      </c>
      <c r="B59" s="50" t="s">
        <v>155</v>
      </c>
      <c r="C59" s="153" t="s">
        <v>86</v>
      </c>
      <c r="D59" s="153" t="s">
        <v>339</v>
      </c>
      <c r="E59" s="153"/>
      <c r="F59" s="154">
        <f>F60</f>
        <v>1101.3</v>
      </c>
    </row>
    <row r="60" spans="1:6" ht="45" customHeight="1" x14ac:dyDescent="0.25">
      <c r="A60" s="152" t="s">
        <v>235</v>
      </c>
      <c r="B60" s="47" t="s">
        <v>155</v>
      </c>
      <c r="C60" s="153" t="s">
        <v>86</v>
      </c>
      <c r="D60" s="153" t="s">
        <v>238</v>
      </c>
      <c r="E60" s="153"/>
      <c r="F60" s="154">
        <f>F61</f>
        <v>1101.3</v>
      </c>
    </row>
    <row r="61" spans="1:6" ht="20.100000000000001" customHeight="1" x14ac:dyDescent="0.25">
      <c r="A61" s="156" t="s">
        <v>63</v>
      </c>
      <c r="B61" s="47" t="s">
        <v>155</v>
      </c>
      <c r="C61" s="157" t="s">
        <v>86</v>
      </c>
      <c r="D61" s="157" t="s">
        <v>238</v>
      </c>
      <c r="E61" s="157" t="s">
        <v>64</v>
      </c>
      <c r="F61" s="162">
        <v>1101.3</v>
      </c>
    </row>
    <row r="62" spans="1:6" ht="20.100000000000001" customHeight="1" x14ac:dyDescent="0.25">
      <c r="A62" s="152" t="s">
        <v>239</v>
      </c>
      <c r="B62" s="47" t="s">
        <v>155</v>
      </c>
      <c r="C62" s="153" t="s">
        <v>86</v>
      </c>
      <c r="D62" s="153" t="s">
        <v>340</v>
      </c>
      <c r="E62" s="153"/>
      <c r="F62" s="154">
        <f>F63</f>
        <v>50</v>
      </c>
    </row>
    <row r="63" spans="1:6" ht="43.5" customHeight="1" x14ac:dyDescent="0.25">
      <c r="A63" s="152" t="s">
        <v>235</v>
      </c>
      <c r="B63" s="50" t="s">
        <v>155</v>
      </c>
      <c r="C63" s="153" t="s">
        <v>86</v>
      </c>
      <c r="D63" s="153" t="s">
        <v>341</v>
      </c>
      <c r="E63" s="153"/>
      <c r="F63" s="154">
        <f>SUM(F64:F64)</f>
        <v>50</v>
      </c>
    </row>
    <row r="64" spans="1:6" ht="20.100000000000001" customHeight="1" x14ac:dyDescent="0.25">
      <c r="A64" s="156" t="s">
        <v>92</v>
      </c>
      <c r="B64" s="50" t="s">
        <v>155</v>
      </c>
      <c r="C64" s="157" t="s">
        <v>86</v>
      </c>
      <c r="D64" s="157" t="s">
        <v>341</v>
      </c>
      <c r="E64" s="157" t="s">
        <v>93</v>
      </c>
      <c r="F64" s="162">
        <v>50</v>
      </c>
    </row>
    <row r="65" spans="1:6" ht="42" customHeight="1" x14ac:dyDescent="0.25">
      <c r="A65" s="173" t="s">
        <v>242</v>
      </c>
      <c r="B65" s="47" t="s">
        <v>155</v>
      </c>
      <c r="C65" s="153" t="s">
        <v>86</v>
      </c>
      <c r="D65" s="153" t="s">
        <v>240</v>
      </c>
      <c r="E65" s="153"/>
      <c r="F65" s="154">
        <f>F66</f>
        <v>1165.9000000000001</v>
      </c>
    </row>
    <row r="66" spans="1:6" ht="45.75" customHeight="1" x14ac:dyDescent="0.25">
      <c r="A66" s="173" t="s">
        <v>243</v>
      </c>
      <c r="B66" s="47" t="s">
        <v>155</v>
      </c>
      <c r="C66" s="153" t="s">
        <v>86</v>
      </c>
      <c r="D66" s="153" t="s">
        <v>241</v>
      </c>
      <c r="E66" s="153"/>
      <c r="F66" s="154">
        <f>F67</f>
        <v>1165.9000000000001</v>
      </c>
    </row>
    <row r="67" spans="1:6" ht="20.100000000000001" customHeight="1" x14ac:dyDescent="0.25">
      <c r="A67" s="156" t="s">
        <v>63</v>
      </c>
      <c r="B67" s="47" t="s">
        <v>155</v>
      </c>
      <c r="C67" s="157" t="s">
        <v>86</v>
      </c>
      <c r="D67" s="157" t="s">
        <v>241</v>
      </c>
      <c r="E67" s="157" t="s">
        <v>64</v>
      </c>
      <c r="F67" s="162">
        <v>1165.9000000000001</v>
      </c>
    </row>
    <row r="68" spans="1:6" ht="30" customHeight="1" x14ac:dyDescent="0.25">
      <c r="A68" s="152" t="s">
        <v>90</v>
      </c>
      <c r="B68" s="50" t="s">
        <v>155</v>
      </c>
      <c r="C68" s="153" t="s">
        <v>86</v>
      </c>
      <c r="D68" s="153" t="s">
        <v>244</v>
      </c>
      <c r="E68" s="153"/>
      <c r="F68" s="154">
        <f>SUM(F69,F71,F73)</f>
        <v>12743.699999999999</v>
      </c>
    </row>
    <row r="69" spans="1:6" ht="43.5" customHeight="1" x14ac:dyDescent="0.25">
      <c r="A69" s="152" t="s">
        <v>235</v>
      </c>
      <c r="B69" s="47" t="s">
        <v>155</v>
      </c>
      <c r="C69" s="153" t="s">
        <v>86</v>
      </c>
      <c r="D69" s="153" t="s">
        <v>246</v>
      </c>
      <c r="E69" s="153"/>
      <c r="F69" s="154">
        <f>F70</f>
        <v>96.3</v>
      </c>
    </row>
    <row r="70" spans="1:6" ht="20.100000000000001" customHeight="1" x14ac:dyDescent="0.25">
      <c r="A70" s="156" t="s">
        <v>65</v>
      </c>
      <c r="B70" s="47" t="s">
        <v>155</v>
      </c>
      <c r="C70" s="157" t="s">
        <v>86</v>
      </c>
      <c r="D70" s="157" t="s">
        <v>246</v>
      </c>
      <c r="E70" s="157" t="s">
        <v>66</v>
      </c>
      <c r="F70" s="162">
        <v>96.3</v>
      </c>
    </row>
    <row r="71" spans="1:6" ht="31.5" customHeight="1" x14ac:dyDescent="0.25">
      <c r="A71" s="152" t="s">
        <v>247</v>
      </c>
      <c r="B71" s="50" t="s">
        <v>155</v>
      </c>
      <c r="C71" s="153" t="s">
        <v>86</v>
      </c>
      <c r="D71" s="153" t="s">
        <v>248</v>
      </c>
      <c r="E71" s="153"/>
      <c r="F71" s="154">
        <f>F72</f>
        <v>50</v>
      </c>
    </row>
    <row r="72" spans="1:6" ht="20.100000000000001" customHeight="1" x14ac:dyDescent="0.25">
      <c r="A72" s="156" t="s">
        <v>65</v>
      </c>
      <c r="B72" s="47" t="s">
        <v>155</v>
      </c>
      <c r="C72" s="157" t="s">
        <v>86</v>
      </c>
      <c r="D72" s="157" t="s">
        <v>248</v>
      </c>
      <c r="E72" s="157" t="s">
        <v>66</v>
      </c>
      <c r="F72" s="162">
        <v>50</v>
      </c>
    </row>
    <row r="73" spans="1:6" ht="31.5" customHeight="1" x14ac:dyDescent="0.25">
      <c r="A73" s="152" t="s">
        <v>245</v>
      </c>
      <c r="B73" s="47" t="s">
        <v>155</v>
      </c>
      <c r="C73" s="153" t="s">
        <v>86</v>
      </c>
      <c r="D73" s="153" t="s">
        <v>516</v>
      </c>
      <c r="E73" s="153"/>
      <c r="F73" s="154">
        <f>F74</f>
        <v>12597.4</v>
      </c>
    </row>
    <row r="74" spans="1:6" ht="20.100000000000001" customHeight="1" x14ac:dyDescent="0.25">
      <c r="A74" s="152" t="s">
        <v>91</v>
      </c>
      <c r="B74" s="50" t="s">
        <v>155</v>
      </c>
      <c r="C74" s="153" t="s">
        <v>86</v>
      </c>
      <c r="D74" s="153" t="s">
        <v>517</v>
      </c>
      <c r="E74" s="153"/>
      <c r="F74" s="154">
        <f>F75</f>
        <v>12597.4</v>
      </c>
    </row>
    <row r="75" spans="1:6" ht="20.100000000000001" customHeight="1" x14ac:dyDescent="0.25">
      <c r="A75" s="156" t="s">
        <v>65</v>
      </c>
      <c r="B75" s="50" t="s">
        <v>155</v>
      </c>
      <c r="C75" s="157" t="s">
        <v>86</v>
      </c>
      <c r="D75" s="157" t="s">
        <v>517</v>
      </c>
      <c r="E75" s="157" t="s">
        <v>66</v>
      </c>
      <c r="F75" s="162">
        <v>12597.4</v>
      </c>
    </row>
    <row r="76" spans="1:6" ht="28.5" customHeight="1" x14ac:dyDescent="0.25">
      <c r="A76" s="152" t="s">
        <v>94</v>
      </c>
      <c r="B76" s="47" t="s">
        <v>155</v>
      </c>
      <c r="C76" s="153" t="s">
        <v>95</v>
      </c>
      <c r="D76" s="153" t="s">
        <v>50</v>
      </c>
      <c r="E76" s="153" t="s">
        <v>50</v>
      </c>
      <c r="F76" s="154">
        <f>F77+F81</f>
        <v>245.6</v>
      </c>
    </row>
    <row r="77" spans="1:6" ht="30.75" customHeight="1" x14ac:dyDescent="0.25">
      <c r="A77" s="152" t="s">
        <v>96</v>
      </c>
      <c r="B77" s="47" t="s">
        <v>155</v>
      </c>
      <c r="C77" s="153" t="s">
        <v>97</v>
      </c>
      <c r="D77" s="153" t="s">
        <v>50</v>
      </c>
      <c r="E77" s="153" t="s">
        <v>50</v>
      </c>
      <c r="F77" s="154">
        <f>F78</f>
        <v>8</v>
      </c>
    </row>
    <row r="78" spans="1:6" ht="32.25" customHeight="1" x14ac:dyDescent="0.25">
      <c r="A78" s="152" t="s">
        <v>98</v>
      </c>
      <c r="B78" s="50" t="s">
        <v>155</v>
      </c>
      <c r="C78" s="153" t="s">
        <v>97</v>
      </c>
      <c r="D78" s="153" t="s">
        <v>249</v>
      </c>
      <c r="E78" s="153" t="s">
        <v>50</v>
      </c>
      <c r="F78" s="154">
        <f>F79</f>
        <v>8</v>
      </c>
    </row>
    <row r="79" spans="1:6" ht="32.25" customHeight="1" x14ac:dyDescent="0.25">
      <c r="A79" s="152" t="s">
        <v>250</v>
      </c>
      <c r="B79" s="47" t="s">
        <v>155</v>
      </c>
      <c r="C79" s="153" t="s">
        <v>97</v>
      </c>
      <c r="D79" s="153" t="s">
        <v>342</v>
      </c>
      <c r="E79" s="153" t="s">
        <v>50</v>
      </c>
      <c r="F79" s="154">
        <f>F80</f>
        <v>8</v>
      </c>
    </row>
    <row r="80" spans="1:6" ht="20.100000000000001" customHeight="1" x14ac:dyDescent="0.25">
      <c r="A80" s="156" t="s">
        <v>63</v>
      </c>
      <c r="B80" s="47" t="s">
        <v>155</v>
      </c>
      <c r="C80" s="157" t="s">
        <v>97</v>
      </c>
      <c r="D80" s="157" t="s">
        <v>342</v>
      </c>
      <c r="E80" s="157" t="s">
        <v>64</v>
      </c>
      <c r="F80" s="162">
        <v>8</v>
      </c>
    </row>
    <row r="81" spans="1:6" ht="29.25" customHeight="1" x14ac:dyDescent="0.25">
      <c r="A81" s="152" t="s">
        <v>99</v>
      </c>
      <c r="B81" s="50" t="s">
        <v>155</v>
      </c>
      <c r="C81" s="153" t="s">
        <v>100</v>
      </c>
      <c r="D81" s="153"/>
      <c r="E81" s="153"/>
      <c r="F81" s="154">
        <f>F82+F85</f>
        <v>237.6</v>
      </c>
    </row>
    <row r="82" spans="1:6" ht="55.5" customHeight="1" x14ac:dyDescent="0.25">
      <c r="A82" s="173" t="s">
        <v>211</v>
      </c>
      <c r="B82" s="47" t="s">
        <v>155</v>
      </c>
      <c r="C82" s="153" t="s">
        <v>100</v>
      </c>
      <c r="D82" s="153" t="s">
        <v>315</v>
      </c>
      <c r="E82" s="153"/>
      <c r="F82" s="154">
        <f>F83</f>
        <v>4</v>
      </c>
    </row>
    <row r="83" spans="1:6" ht="32.25" customHeight="1" x14ac:dyDescent="0.25">
      <c r="A83" s="173" t="s">
        <v>251</v>
      </c>
      <c r="B83" s="50" t="s">
        <v>155</v>
      </c>
      <c r="C83" s="153" t="s">
        <v>100</v>
      </c>
      <c r="D83" s="153" t="s">
        <v>331</v>
      </c>
      <c r="E83" s="153"/>
      <c r="F83" s="154">
        <f>F84</f>
        <v>4</v>
      </c>
    </row>
    <row r="84" spans="1:6" ht="20.100000000000001" customHeight="1" x14ac:dyDescent="0.25">
      <c r="A84" s="156" t="s">
        <v>63</v>
      </c>
      <c r="B84" s="47" t="s">
        <v>155</v>
      </c>
      <c r="C84" s="157" t="s">
        <v>100</v>
      </c>
      <c r="D84" s="157" t="s">
        <v>331</v>
      </c>
      <c r="E84" s="157" t="s">
        <v>64</v>
      </c>
      <c r="F84" s="162">
        <v>4</v>
      </c>
    </row>
    <row r="85" spans="1:6" ht="30" customHeight="1" x14ac:dyDescent="0.25">
      <c r="A85" s="174" t="s">
        <v>210</v>
      </c>
      <c r="B85" s="47" t="s">
        <v>155</v>
      </c>
      <c r="C85" s="153" t="s">
        <v>100</v>
      </c>
      <c r="D85" s="153" t="s">
        <v>316</v>
      </c>
      <c r="E85" s="153"/>
      <c r="F85" s="154">
        <f>F86</f>
        <v>233.6</v>
      </c>
    </row>
    <row r="86" spans="1:6" ht="20.100000000000001" customHeight="1" x14ac:dyDescent="0.25">
      <c r="A86" s="174" t="s">
        <v>252</v>
      </c>
      <c r="B86" s="47" t="s">
        <v>155</v>
      </c>
      <c r="C86" s="153" t="s">
        <v>100</v>
      </c>
      <c r="D86" s="153" t="s">
        <v>332</v>
      </c>
      <c r="E86" s="153"/>
      <c r="F86" s="154">
        <f>F87</f>
        <v>233.6</v>
      </c>
    </row>
    <row r="87" spans="1:6" ht="20.100000000000001" customHeight="1" x14ac:dyDescent="0.25">
      <c r="A87" s="156" t="s">
        <v>63</v>
      </c>
      <c r="B87" s="47" t="s">
        <v>155</v>
      </c>
      <c r="C87" s="157" t="s">
        <v>100</v>
      </c>
      <c r="D87" s="157" t="s">
        <v>332</v>
      </c>
      <c r="E87" s="157" t="s">
        <v>64</v>
      </c>
      <c r="F87" s="162">
        <v>233.6</v>
      </c>
    </row>
    <row r="88" spans="1:6" ht="20.100000000000001" customHeight="1" x14ac:dyDescent="0.25">
      <c r="A88" s="152" t="s">
        <v>101</v>
      </c>
      <c r="B88" s="50" t="s">
        <v>155</v>
      </c>
      <c r="C88" s="153" t="s">
        <v>102</v>
      </c>
      <c r="D88" s="157"/>
      <c r="E88" s="157"/>
      <c r="F88" s="154">
        <f>F89+F96+F101+F118</f>
        <v>119868.49999999999</v>
      </c>
    </row>
    <row r="89" spans="1:6" ht="20.100000000000001" customHeight="1" x14ac:dyDescent="0.25">
      <c r="A89" s="152" t="s">
        <v>103</v>
      </c>
      <c r="B89" s="47" t="s">
        <v>155</v>
      </c>
      <c r="C89" s="153" t="s">
        <v>104</v>
      </c>
      <c r="D89" s="153" t="s">
        <v>50</v>
      </c>
      <c r="E89" s="153" t="s">
        <v>50</v>
      </c>
      <c r="F89" s="154">
        <f>F90</f>
        <v>183.70000000000002</v>
      </c>
    </row>
    <row r="90" spans="1:6" ht="29.25" customHeight="1" x14ac:dyDescent="0.25">
      <c r="A90" s="152" t="s">
        <v>220</v>
      </c>
      <c r="B90" s="47" t="s">
        <v>155</v>
      </c>
      <c r="C90" s="153" t="s">
        <v>104</v>
      </c>
      <c r="D90" s="153" t="s">
        <v>214</v>
      </c>
      <c r="E90" s="153"/>
      <c r="F90" s="154">
        <f>F91</f>
        <v>183.70000000000002</v>
      </c>
    </row>
    <row r="91" spans="1:6" ht="31.5" customHeight="1" x14ac:dyDescent="0.25">
      <c r="A91" s="152" t="s">
        <v>71</v>
      </c>
      <c r="B91" s="47" t="s">
        <v>155</v>
      </c>
      <c r="C91" s="153" t="s">
        <v>104</v>
      </c>
      <c r="D91" s="153" t="s">
        <v>222</v>
      </c>
      <c r="E91" s="153"/>
      <c r="F91" s="154">
        <f>F92</f>
        <v>183.70000000000002</v>
      </c>
    </row>
    <row r="92" spans="1:6" ht="30" customHeight="1" x14ac:dyDescent="0.25">
      <c r="A92" s="164" t="s">
        <v>227</v>
      </c>
      <c r="B92" s="50" t="s">
        <v>155</v>
      </c>
      <c r="C92" s="165" t="s">
        <v>104</v>
      </c>
      <c r="D92" s="166" t="s">
        <v>226</v>
      </c>
      <c r="E92" s="153"/>
      <c r="F92" s="154">
        <f>F93</f>
        <v>183.70000000000002</v>
      </c>
    </row>
    <row r="93" spans="1:6" ht="32.25" customHeight="1" x14ac:dyDescent="0.25">
      <c r="A93" s="152" t="s">
        <v>343</v>
      </c>
      <c r="B93" s="47" t="s">
        <v>155</v>
      </c>
      <c r="C93" s="153" t="s">
        <v>104</v>
      </c>
      <c r="D93" s="153" t="s">
        <v>333</v>
      </c>
      <c r="E93" s="153"/>
      <c r="F93" s="154">
        <f>SUM(F94:F95)</f>
        <v>183.70000000000002</v>
      </c>
    </row>
    <row r="94" spans="1:6" ht="44.25" customHeight="1" x14ac:dyDescent="0.25">
      <c r="A94" s="156" t="s">
        <v>55</v>
      </c>
      <c r="B94" s="47" t="s">
        <v>155</v>
      </c>
      <c r="C94" s="157" t="s">
        <v>104</v>
      </c>
      <c r="D94" s="157" t="s">
        <v>333</v>
      </c>
      <c r="E94" s="157" t="s">
        <v>56</v>
      </c>
      <c r="F94" s="162">
        <v>174.9</v>
      </c>
    </row>
    <row r="95" spans="1:6" ht="20.100000000000001" customHeight="1" x14ac:dyDescent="0.25">
      <c r="A95" s="156" t="s">
        <v>63</v>
      </c>
      <c r="B95" s="50" t="s">
        <v>155</v>
      </c>
      <c r="C95" s="157" t="s">
        <v>104</v>
      </c>
      <c r="D95" s="157" t="s">
        <v>333</v>
      </c>
      <c r="E95" s="157" t="s">
        <v>64</v>
      </c>
      <c r="F95" s="162">
        <v>8.8000000000000007</v>
      </c>
    </row>
    <row r="96" spans="1:6" ht="20.100000000000001" customHeight="1" x14ac:dyDescent="0.25">
      <c r="A96" s="152" t="s">
        <v>320</v>
      </c>
      <c r="B96" s="47" t="s">
        <v>155</v>
      </c>
      <c r="C96" s="153" t="s">
        <v>318</v>
      </c>
      <c r="D96" s="153"/>
      <c r="E96" s="153"/>
      <c r="F96" s="154">
        <f>F97</f>
        <v>1118.5999999999999</v>
      </c>
    </row>
    <row r="97" spans="1:6" ht="20.100000000000001" customHeight="1" x14ac:dyDescent="0.25">
      <c r="A97" s="152" t="s">
        <v>322</v>
      </c>
      <c r="B97" s="47" t="s">
        <v>155</v>
      </c>
      <c r="C97" s="153" t="s">
        <v>318</v>
      </c>
      <c r="D97" s="153" t="s">
        <v>323</v>
      </c>
      <c r="E97" s="153"/>
      <c r="F97" s="154">
        <f>F98</f>
        <v>1118.5999999999999</v>
      </c>
    </row>
    <row r="98" spans="1:6" ht="33" customHeight="1" x14ac:dyDescent="0.25">
      <c r="A98" s="152" t="s">
        <v>518</v>
      </c>
      <c r="B98" s="47" t="s">
        <v>155</v>
      </c>
      <c r="C98" s="153" t="s">
        <v>318</v>
      </c>
      <c r="D98" s="153" t="s">
        <v>324</v>
      </c>
      <c r="E98" s="153"/>
      <c r="F98" s="154">
        <f>SUM(F99:F100)</f>
        <v>1118.5999999999999</v>
      </c>
    </row>
    <row r="99" spans="1:6" ht="20.100000000000001" customHeight="1" x14ac:dyDescent="0.25">
      <c r="A99" s="156" t="s">
        <v>63</v>
      </c>
      <c r="B99" s="47" t="s">
        <v>155</v>
      </c>
      <c r="C99" s="157" t="s">
        <v>318</v>
      </c>
      <c r="D99" s="157" t="s">
        <v>324</v>
      </c>
      <c r="E99" s="157" t="s">
        <v>64</v>
      </c>
      <c r="F99" s="162">
        <v>843.6</v>
      </c>
    </row>
    <row r="100" spans="1:6" ht="20.100000000000001" customHeight="1" x14ac:dyDescent="0.25">
      <c r="A100" s="175" t="s">
        <v>65</v>
      </c>
      <c r="B100" s="47" t="s">
        <v>155</v>
      </c>
      <c r="C100" s="157" t="s">
        <v>318</v>
      </c>
      <c r="D100" s="157" t="s">
        <v>324</v>
      </c>
      <c r="E100" s="157" t="s">
        <v>66</v>
      </c>
      <c r="F100" s="162">
        <v>275</v>
      </c>
    </row>
    <row r="101" spans="1:6" ht="20.100000000000001" customHeight="1" x14ac:dyDescent="0.25">
      <c r="A101" s="152" t="s">
        <v>105</v>
      </c>
      <c r="B101" s="47" t="s">
        <v>155</v>
      </c>
      <c r="C101" s="153" t="s">
        <v>106</v>
      </c>
      <c r="D101" s="153" t="s">
        <v>50</v>
      </c>
      <c r="E101" s="153" t="s">
        <v>50</v>
      </c>
      <c r="F101" s="154">
        <f>F102+F108</f>
        <v>117308.29999999999</v>
      </c>
    </row>
    <row r="102" spans="1:6" ht="47.25" customHeight="1" x14ac:dyDescent="0.25">
      <c r="A102" s="176" t="s">
        <v>212</v>
      </c>
      <c r="B102" s="50" t="s">
        <v>155</v>
      </c>
      <c r="C102" s="153" t="s">
        <v>106</v>
      </c>
      <c r="D102" s="153" t="s">
        <v>253</v>
      </c>
      <c r="E102" s="153" t="s">
        <v>50</v>
      </c>
      <c r="F102" s="154">
        <f>F105+F103</f>
        <v>93798.099999999991</v>
      </c>
    </row>
    <row r="103" spans="1:6" ht="31.5" customHeight="1" x14ac:dyDescent="0.25">
      <c r="A103" s="176" t="s">
        <v>256</v>
      </c>
      <c r="B103" s="50" t="s">
        <v>155</v>
      </c>
      <c r="C103" s="153" t="s">
        <v>106</v>
      </c>
      <c r="D103" s="153" t="s">
        <v>255</v>
      </c>
      <c r="E103" s="157"/>
      <c r="F103" s="154">
        <f>F104</f>
        <v>5446.2</v>
      </c>
    </row>
    <row r="104" spans="1:6" ht="20.100000000000001" customHeight="1" x14ac:dyDescent="0.25">
      <c r="A104" s="156" t="s">
        <v>63</v>
      </c>
      <c r="B104" s="47" t="s">
        <v>155</v>
      </c>
      <c r="C104" s="157" t="s">
        <v>106</v>
      </c>
      <c r="D104" s="157" t="s">
        <v>255</v>
      </c>
      <c r="E104" s="157" t="s">
        <v>64</v>
      </c>
      <c r="F104" s="177">
        <v>5446.2</v>
      </c>
    </row>
    <row r="105" spans="1:6" ht="30" customHeight="1" x14ac:dyDescent="0.25">
      <c r="A105" s="176" t="s">
        <v>245</v>
      </c>
      <c r="B105" s="50" t="s">
        <v>155</v>
      </c>
      <c r="C105" s="153" t="s">
        <v>106</v>
      </c>
      <c r="D105" s="153" t="s">
        <v>254</v>
      </c>
      <c r="E105" s="153" t="s">
        <v>50</v>
      </c>
      <c r="F105" s="154">
        <f>F106</f>
        <v>88351.9</v>
      </c>
    </row>
    <row r="106" spans="1:6" ht="27.75" customHeight="1" x14ac:dyDescent="0.25">
      <c r="A106" s="176" t="s">
        <v>520</v>
      </c>
      <c r="B106" s="50" t="s">
        <v>155</v>
      </c>
      <c r="C106" s="153" t="s">
        <v>106</v>
      </c>
      <c r="D106" s="153" t="s">
        <v>519</v>
      </c>
      <c r="E106" s="153"/>
      <c r="F106" s="154">
        <f>F107</f>
        <v>88351.9</v>
      </c>
    </row>
    <row r="107" spans="1:6" ht="20.100000000000001" customHeight="1" x14ac:dyDescent="0.25">
      <c r="A107" s="156" t="s">
        <v>63</v>
      </c>
      <c r="B107" s="47" t="s">
        <v>155</v>
      </c>
      <c r="C107" s="157" t="s">
        <v>106</v>
      </c>
      <c r="D107" s="157" t="s">
        <v>519</v>
      </c>
      <c r="E107" s="157" t="s">
        <v>64</v>
      </c>
      <c r="F107" s="162">
        <v>88351.9</v>
      </c>
    </row>
    <row r="108" spans="1:6" ht="20.100000000000001" customHeight="1" x14ac:dyDescent="0.25">
      <c r="A108" s="176" t="s">
        <v>258</v>
      </c>
      <c r="B108" s="47" t="s">
        <v>155</v>
      </c>
      <c r="C108" s="153" t="s">
        <v>106</v>
      </c>
      <c r="D108" s="153" t="s">
        <v>257</v>
      </c>
      <c r="E108" s="153"/>
      <c r="F108" s="154">
        <f>SUM(F114,F116,F109)</f>
        <v>23510.2</v>
      </c>
    </row>
    <row r="109" spans="1:6" ht="20.100000000000001" customHeight="1" x14ac:dyDescent="0.25">
      <c r="A109" s="176" t="s">
        <v>383</v>
      </c>
      <c r="B109" s="47" t="s">
        <v>155</v>
      </c>
      <c r="C109" s="153" t="s">
        <v>106</v>
      </c>
      <c r="D109" s="153" t="s">
        <v>384</v>
      </c>
      <c r="E109" s="153"/>
      <c r="F109" s="154">
        <f>F110</f>
        <v>15332.300000000001</v>
      </c>
    </row>
    <row r="110" spans="1:6" ht="29.25" customHeight="1" x14ac:dyDescent="0.25">
      <c r="A110" s="176" t="s">
        <v>385</v>
      </c>
      <c r="B110" s="50" t="s">
        <v>155</v>
      </c>
      <c r="C110" s="153" t="s">
        <v>106</v>
      </c>
      <c r="D110" s="153" t="s">
        <v>386</v>
      </c>
      <c r="E110" s="153"/>
      <c r="F110" s="154">
        <f>F111+F112+F113</f>
        <v>15332.300000000001</v>
      </c>
    </row>
    <row r="111" spans="1:6" ht="45" customHeight="1" x14ac:dyDescent="0.25">
      <c r="A111" s="156" t="s">
        <v>55</v>
      </c>
      <c r="B111" s="47" t="s">
        <v>155</v>
      </c>
      <c r="C111" s="157" t="s">
        <v>106</v>
      </c>
      <c r="D111" s="157" t="s">
        <v>386</v>
      </c>
      <c r="E111" s="157" t="s">
        <v>56</v>
      </c>
      <c r="F111" s="162">
        <v>5570.6</v>
      </c>
    </row>
    <row r="112" spans="1:6" ht="20.100000000000001" customHeight="1" x14ac:dyDescent="0.25">
      <c r="A112" s="156" t="s">
        <v>63</v>
      </c>
      <c r="B112" s="47" t="s">
        <v>155</v>
      </c>
      <c r="C112" s="157" t="s">
        <v>106</v>
      </c>
      <c r="D112" s="157" t="s">
        <v>386</v>
      </c>
      <c r="E112" s="157" t="s">
        <v>64</v>
      </c>
      <c r="F112" s="162">
        <v>9681.1</v>
      </c>
    </row>
    <row r="113" spans="1:6" ht="20.100000000000001" customHeight="1" x14ac:dyDescent="0.25">
      <c r="A113" s="156" t="s">
        <v>65</v>
      </c>
      <c r="B113" s="47" t="s">
        <v>155</v>
      </c>
      <c r="C113" s="157" t="s">
        <v>106</v>
      </c>
      <c r="D113" s="157" t="s">
        <v>386</v>
      </c>
      <c r="E113" s="157" t="s">
        <v>66</v>
      </c>
      <c r="F113" s="162">
        <v>80.599999999999994</v>
      </c>
    </row>
    <row r="114" spans="1:6" ht="31.5" customHeight="1" x14ac:dyDescent="0.25">
      <c r="A114" s="176" t="s">
        <v>256</v>
      </c>
      <c r="B114" s="50" t="s">
        <v>155</v>
      </c>
      <c r="C114" s="153" t="s">
        <v>106</v>
      </c>
      <c r="D114" s="153" t="s">
        <v>259</v>
      </c>
      <c r="E114" s="153"/>
      <c r="F114" s="154">
        <f>F115</f>
        <v>7877.7</v>
      </c>
    </row>
    <row r="115" spans="1:6" ht="20.100000000000001" customHeight="1" x14ac:dyDescent="0.25">
      <c r="A115" s="156" t="s">
        <v>63</v>
      </c>
      <c r="B115" s="47" t="s">
        <v>155</v>
      </c>
      <c r="C115" s="157" t="s">
        <v>106</v>
      </c>
      <c r="D115" s="157" t="s">
        <v>259</v>
      </c>
      <c r="E115" s="157" t="s">
        <v>64</v>
      </c>
      <c r="F115" s="162">
        <v>7877.7</v>
      </c>
    </row>
    <row r="116" spans="1:6" ht="29.25" customHeight="1" x14ac:dyDescent="0.25">
      <c r="A116" s="178" t="s">
        <v>261</v>
      </c>
      <c r="B116" s="47" t="s">
        <v>155</v>
      </c>
      <c r="C116" s="153" t="s">
        <v>106</v>
      </c>
      <c r="D116" s="153" t="s">
        <v>260</v>
      </c>
      <c r="E116" s="153"/>
      <c r="F116" s="154">
        <f>F117</f>
        <v>300.2</v>
      </c>
    </row>
    <row r="117" spans="1:6" ht="20.100000000000001" customHeight="1" x14ac:dyDescent="0.25">
      <c r="A117" s="156" t="s">
        <v>63</v>
      </c>
      <c r="B117" s="50" t="s">
        <v>155</v>
      </c>
      <c r="C117" s="157" t="s">
        <v>106</v>
      </c>
      <c r="D117" s="157" t="s">
        <v>260</v>
      </c>
      <c r="E117" s="157" t="s">
        <v>64</v>
      </c>
      <c r="F117" s="162">
        <v>300.2</v>
      </c>
    </row>
    <row r="118" spans="1:6" ht="20.100000000000001" customHeight="1" x14ac:dyDescent="0.25">
      <c r="A118" s="152" t="s">
        <v>107</v>
      </c>
      <c r="B118" s="47" t="s">
        <v>155</v>
      </c>
      <c r="C118" s="153" t="s">
        <v>108</v>
      </c>
      <c r="D118" s="153" t="s">
        <v>50</v>
      </c>
      <c r="E118" s="153" t="s">
        <v>50</v>
      </c>
      <c r="F118" s="154">
        <f>F119+F124+F128</f>
        <v>1257.9000000000001</v>
      </c>
    </row>
    <row r="119" spans="1:6" ht="20.100000000000001" customHeight="1" x14ac:dyDescent="0.25">
      <c r="A119" s="152" t="s">
        <v>262</v>
      </c>
      <c r="B119" s="50" t="s">
        <v>155</v>
      </c>
      <c r="C119" s="153" t="s">
        <v>108</v>
      </c>
      <c r="D119" s="153" t="s">
        <v>317</v>
      </c>
      <c r="E119" s="153" t="s">
        <v>50</v>
      </c>
      <c r="F119" s="154">
        <f>SUM(F120)</f>
        <v>212.7</v>
      </c>
    </row>
    <row r="120" spans="1:6" ht="28.5" customHeight="1" x14ac:dyDescent="0.25">
      <c r="A120" s="152" t="s">
        <v>263</v>
      </c>
      <c r="B120" s="47" t="s">
        <v>155</v>
      </c>
      <c r="C120" s="153" t="s">
        <v>108</v>
      </c>
      <c r="D120" s="153" t="s">
        <v>334</v>
      </c>
      <c r="E120" s="153" t="s">
        <v>50</v>
      </c>
      <c r="F120" s="154">
        <f>F121+F122</f>
        <v>212.7</v>
      </c>
    </row>
    <row r="121" spans="1:6" ht="20.100000000000001" customHeight="1" x14ac:dyDescent="0.25">
      <c r="A121" s="156" t="s">
        <v>63</v>
      </c>
      <c r="B121" s="47" t="s">
        <v>155</v>
      </c>
      <c r="C121" s="157" t="s">
        <v>108</v>
      </c>
      <c r="D121" s="157" t="s">
        <v>334</v>
      </c>
      <c r="E121" s="157" t="s">
        <v>64</v>
      </c>
      <c r="F121" s="162">
        <v>112.7</v>
      </c>
    </row>
    <row r="122" spans="1:6" ht="20.100000000000001" customHeight="1" x14ac:dyDescent="0.25">
      <c r="A122" s="156" t="s">
        <v>65</v>
      </c>
      <c r="B122" s="47" t="s">
        <v>155</v>
      </c>
      <c r="C122" s="157" t="s">
        <v>108</v>
      </c>
      <c r="D122" s="157" t="s">
        <v>334</v>
      </c>
      <c r="E122" s="157" t="s">
        <v>66</v>
      </c>
      <c r="F122" s="162">
        <v>100</v>
      </c>
    </row>
    <row r="123" spans="1:6" ht="30.75" customHeight="1" x14ac:dyDescent="0.25">
      <c r="A123" s="152" t="s">
        <v>523</v>
      </c>
      <c r="B123" s="50" t="s">
        <v>155</v>
      </c>
      <c r="C123" s="153" t="s">
        <v>108</v>
      </c>
      <c r="D123" s="153" t="s">
        <v>265</v>
      </c>
      <c r="E123" s="153"/>
      <c r="F123" s="154">
        <f>F124+F126</f>
        <v>759.5</v>
      </c>
    </row>
    <row r="124" spans="1:6" ht="20.100000000000001" customHeight="1" x14ac:dyDescent="0.25">
      <c r="A124" s="152" t="s">
        <v>109</v>
      </c>
      <c r="B124" s="50" t="s">
        <v>155</v>
      </c>
      <c r="C124" s="153" t="s">
        <v>108</v>
      </c>
      <c r="D124" s="153" t="s">
        <v>266</v>
      </c>
      <c r="E124" s="153" t="s">
        <v>50</v>
      </c>
      <c r="F124" s="154">
        <f>F125</f>
        <v>759.5</v>
      </c>
    </row>
    <row r="125" spans="1:6" ht="20.100000000000001" customHeight="1" x14ac:dyDescent="0.25">
      <c r="A125" s="156" t="s">
        <v>63</v>
      </c>
      <c r="B125" s="50" t="s">
        <v>155</v>
      </c>
      <c r="C125" s="157" t="s">
        <v>108</v>
      </c>
      <c r="D125" s="157" t="s">
        <v>266</v>
      </c>
      <c r="E125" s="157" t="s">
        <v>64</v>
      </c>
      <c r="F125" s="162">
        <v>759.5</v>
      </c>
    </row>
    <row r="126" spans="1:6" ht="20.100000000000001" hidden="1" customHeight="1" x14ac:dyDescent="0.25">
      <c r="A126" s="152" t="s">
        <v>522</v>
      </c>
      <c r="B126" s="47" t="s">
        <v>155</v>
      </c>
      <c r="C126" s="153" t="s">
        <v>108</v>
      </c>
      <c r="D126" s="153" t="s">
        <v>521</v>
      </c>
      <c r="E126" s="153" t="s">
        <v>50</v>
      </c>
      <c r="F126" s="154">
        <f>F127</f>
        <v>0</v>
      </c>
    </row>
    <row r="127" spans="1:6" ht="20.100000000000001" hidden="1" customHeight="1" x14ac:dyDescent="0.25">
      <c r="A127" s="156" t="s">
        <v>63</v>
      </c>
      <c r="B127" s="50" t="s">
        <v>155</v>
      </c>
      <c r="C127" s="157" t="s">
        <v>108</v>
      </c>
      <c r="D127" s="157" t="s">
        <v>521</v>
      </c>
      <c r="E127" s="157" t="s">
        <v>64</v>
      </c>
      <c r="F127" s="162">
        <v>0</v>
      </c>
    </row>
    <row r="128" spans="1:6" s="40" customFormat="1" ht="44.25" customHeight="1" x14ac:dyDescent="0.25">
      <c r="A128" s="152" t="s">
        <v>579</v>
      </c>
      <c r="B128" s="47" t="s">
        <v>155</v>
      </c>
      <c r="C128" s="153" t="s">
        <v>108</v>
      </c>
      <c r="D128" s="153" t="s">
        <v>580</v>
      </c>
      <c r="E128" s="153"/>
      <c r="F128" s="154">
        <f>F129</f>
        <v>285.7</v>
      </c>
    </row>
    <row r="129" spans="1:6" s="40" customFormat="1" ht="39.75" customHeight="1" x14ac:dyDescent="0.25">
      <c r="A129" s="152" t="s">
        <v>245</v>
      </c>
      <c r="B129" s="47" t="s">
        <v>155</v>
      </c>
      <c r="C129" s="153" t="s">
        <v>108</v>
      </c>
      <c r="D129" s="153" t="s">
        <v>581</v>
      </c>
      <c r="E129" s="153"/>
      <c r="F129" s="154">
        <f>F130+F132</f>
        <v>285.7</v>
      </c>
    </row>
    <row r="130" spans="1:6" s="40" customFormat="1" ht="20.100000000000001" customHeight="1" x14ac:dyDescent="0.25">
      <c r="A130" s="152" t="s">
        <v>582</v>
      </c>
      <c r="B130" s="47" t="s">
        <v>155</v>
      </c>
      <c r="C130" s="153" t="s">
        <v>108</v>
      </c>
      <c r="D130" s="153" t="s">
        <v>583</v>
      </c>
      <c r="E130" s="153"/>
      <c r="F130" s="154">
        <f>F131</f>
        <v>156.5</v>
      </c>
    </row>
    <row r="131" spans="1:6" ht="20.100000000000001" customHeight="1" x14ac:dyDescent="0.25">
      <c r="A131" s="156" t="s">
        <v>63</v>
      </c>
      <c r="B131" s="50" t="s">
        <v>155</v>
      </c>
      <c r="C131" s="157" t="s">
        <v>108</v>
      </c>
      <c r="D131" s="157" t="s">
        <v>583</v>
      </c>
      <c r="E131" s="157" t="s">
        <v>64</v>
      </c>
      <c r="F131" s="162">
        <v>156.5</v>
      </c>
    </row>
    <row r="132" spans="1:6" s="40" customFormat="1" ht="20.100000000000001" customHeight="1" x14ac:dyDescent="0.25">
      <c r="A132" s="152" t="s">
        <v>584</v>
      </c>
      <c r="B132" s="47" t="s">
        <v>155</v>
      </c>
      <c r="C132" s="153" t="s">
        <v>108</v>
      </c>
      <c r="D132" s="153" t="s">
        <v>585</v>
      </c>
      <c r="E132" s="153"/>
      <c r="F132" s="154">
        <f>F133</f>
        <v>129.19999999999999</v>
      </c>
    </row>
    <row r="133" spans="1:6" ht="20.100000000000001" customHeight="1" x14ac:dyDescent="0.25">
      <c r="A133" s="156" t="s">
        <v>63</v>
      </c>
      <c r="B133" s="50" t="s">
        <v>155</v>
      </c>
      <c r="C133" s="157" t="s">
        <v>108</v>
      </c>
      <c r="D133" s="157" t="s">
        <v>585</v>
      </c>
      <c r="E133" s="157" t="s">
        <v>64</v>
      </c>
      <c r="F133" s="162">
        <v>129.19999999999999</v>
      </c>
    </row>
    <row r="134" spans="1:6" ht="21.75" customHeight="1" x14ac:dyDescent="0.25">
      <c r="A134" s="152" t="s">
        <v>110</v>
      </c>
      <c r="B134" s="47" t="s">
        <v>155</v>
      </c>
      <c r="C134" s="153" t="s">
        <v>111</v>
      </c>
      <c r="D134" s="153"/>
      <c r="E134" s="153"/>
      <c r="F134" s="154">
        <f>F135+F157+F161</f>
        <v>64129.8</v>
      </c>
    </row>
    <row r="135" spans="1:6" ht="20.100000000000001" customHeight="1" x14ac:dyDescent="0.25">
      <c r="A135" s="152" t="s">
        <v>112</v>
      </c>
      <c r="B135" s="50" t="s">
        <v>155</v>
      </c>
      <c r="C135" s="153" t="s">
        <v>113</v>
      </c>
      <c r="D135" s="153" t="s">
        <v>50</v>
      </c>
      <c r="E135" s="153" t="s">
        <v>50</v>
      </c>
      <c r="F135" s="154">
        <f>F136+F141+F150+F154</f>
        <v>39434.1</v>
      </c>
    </row>
    <row r="136" spans="1:6" ht="30.75" customHeight="1" x14ac:dyDescent="0.25">
      <c r="A136" s="179" t="s">
        <v>267</v>
      </c>
      <c r="B136" s="47" t="s">
        <v>155</v>
      </c>
      <c r="C136" s="180" t="s">
        <v>113</v>
      </c>
      <c r="D136" s="180" t="s">
        <v>268</v>
      </c>
      <c r="E136" s="153"/>
      <c r="F136" s="154">
        <f>F137</f>
        <v>19327.8</v>
      </c>
    </row>
    <row r="137" spans="1:6" ht="20.100000000000001" customHeight="1" x14ac:dyDescent="0.25">
      <c r="A137" s="179" t="s">
        <v>270</v>
      </c>
      <c r="B137" s="47" t="s">
        <v>155</v>
      </c>
      <c r="C137" s="180" t="s">
        <v>113</v>
      </c>
      <c r="D137" s="180" t="s">
        <v>269</v>
      </c>
      <c r="E137" s="153"/>
      <c r="F137" s="154">
        <f>SUM(F138:F140)</f>
        <v>19327.8</v>
      </c>
    </row>
    <row r="138" spans="1:6" ht="20.100000000000001" customHeight="1" x14ac:dyDescent="0.25">
      <c r="A138" s="197" t="s">
        <v>63</v>
      </c>
      <c r="B138" s="50" t="s">
        <v>155</v>
      </c>
      <c r="C138" s="181" t="s">
        <v>113</v>
      </c>
      <c r="D138" s="181" t="s">
        <v>269</v>
      </c>
      <c r="E138" s="157" t="s">
        <v>64</v>
      </c>
      <c r="F138" s="162">
        <v>14277.8</v>
      </c>
    </row>
    <row r="139" spans="1:6" ht="20.100000000000001" customHeight="1" x14ac:dyDescent="0.25">
      <c r="A139" s="156" t="s">
        <v>327</v>
      </c>
      <c r="B139" s="50" t="s">
        <v>155</v>
      </c>
      <c r="C139" s="181" t="s">
        <v>113</v>
      </c>
      <c r="D139" s="181" t="s">
        <v>269</v>
      </c>
      <c r="E139" s="157" t="s">
        <v>325</v>
      </c>
      <c r="F139" s="162">
        <v>5000</v>
      </c>
    </row>
    <row r="140" spans="1:6" ht="20.100000000000001" customHeight="1" x14ac:dyDescent="0.25">
      <c r="A140" s="156" t="s">
        <v>65</v>
      </c>
      <c r="B140" s="47" t="s">
        <v>155</v>
      </c>
      <c r="C140" s="181" t="s">
        <v>113</v>
      </c>
      <c r="D140" s="181" t="s">
        <v>269</v>
      </c>
      <c r="E140" s="157" t="s">
        <v>66</v>
      </c>
      <c r="F140" s="162">
        <v>50</v>
      </c>
    </row>
    <row r="141" spans="1:6" ht="59.25" customHeight="1" x14ac:dyDescent="0.25">
      <c r="A141" s="152" t="s">
        <v>359</v>
      </c>
      <c r="B141" s="47" t="s">
        <v>155</v>
      </c>
      <c r="C141" s="180" t="s">
        <v>113</v>
      </c>
      <c r="D141" s="180" t="s">
        <v>345</v>
      </c>
      <c r="E141" s="153"/>
      <c r="F141" s="154">
        <f>F142</f>
        <v>16229.1</v>
      </c>
    </row>
    <row r="142" spans="1:6" ht="30" customHeight="1" x14ac:dyDescent="0.25">
      <c r="A142" s="152" t="s">
        <v>402</v>
      </c>
      <c r="B142" s="47" t="s">
        <v>155</v>
      </c>
      <c r="C142" s="180" t="s">
        <v>113</v>
      </c>
      <c r="D142" s="180" t="s">
        <v>401</v>
      </c>
      <c r="E142" s="157"/>
      <c r="F142" s="154">
        <f>F143+F145+F147</f>
        <v>16229.1</v>
      </c>
    </row>
    <row r="143" spans="1:6" ht="102" hidden="1" customHeight="1" x14ac:dyDescent="0.25">
      <c r="A143" s="152" t="s">
        <v>524</v>
      </c>
      <c r="B143" s="50" t="s">
        <v>155</v>
      </c>
      <c r="C143" s="180" t="s">
        <v>113</v>
      </c>
      <c r="D143" s="180" t="s">
        <v>408</v>
      </c>
      <c r="E143" s="153"/>
      <c r="F143" s="154">
        <f>F144</f>
        <v>0</v>
      </c>
    </row>
    <row r="144" spans="1:6" ht="20.100000000000001" hidden="1" customHeight="1" x14ac:dyDescent="0.25">
      <c r="A144" s="156" t="s">
        <v>327</v>
      </c>
      <c r="B144" s="50" t="s">
        <v>155</v>
      </c>
      <c r="C144" s="181" t="s">
        <v>113</v>
      </c>
      <c r="D144" s="181" t="s">
        <v>408</v>
      </c>
      <c r="E144" s="157" t="s">
        <v>325</v>
      </c>
      <c r="F144" s="162">
        <v>0</v>
      </c>
    </row>
    <row r="145" spans="1:6" ht="87.75" customHeight="1" x14ac:dyDescent="0.25">
      <c r="A145" s="152" t="s">
        <v>525</v>
      </c>
      <c r="B145" s="47" t="s">
        <v>155</v>
      </c>
      <c r="C145" s="180" t="s">
        <v>113</v>
      </c>
      <c r="D145" s="180" t="s">
        <v>409</v>
      </c>
      <c r="E145" s="153"/>
      <c r="F145" s="154">
        <f>F146</f>
        <v>14768.4</v>
      </c>
    </row>
    <row r="146" spans="1:6" ht="20.100000000000001" customHeight="1" x14ac:dyDescent="0.25">
      <c r="A146" s="156" t="s">
        <v>327</v>
      </c>
      <c r="B146" s="47" t="s">
        <v>155</v>
      </c>
      <c r="C146" s="181" t="s">
        <v>113</v>
      </c>
      <c r="D146" s="181" t="s">
        <v>409</v>
      </c>
      <c r="E146" s="157" t="s">
        <v>325</v>
      </c>
      <c r="F146" s="162">
        <v>14768.4</v>
      </c>
    </row>
    <row r="147" spans="1:6" ht="86.25" customHeight="1" x14ac:dyDescent="0.25">
      <c r="A147" s="152" t="s">
        <v>526</v>
      </c>
      <c r="B147" s="50" t="s">
        <v>155</v>
      </c>
      <c r="C147" s="180" t="s">
        <v>113</v>
      </c>
      <c r="D147" s="180" t="s">
        <v>514</v>
      </c>
      <c r="E147" s="153"/>
      <c r="F147" s="154">
        <f>F148</f>
        <v>1460.7</v>
      </c>
    </row>
    <row r="148" spans="1:6" ht="20.100000000000001" customHeight="1" x14ac:dyDescent="0.25">
      <c r="A148" s="156" t="s">
        <v>327</v>
      </c>
      <c r="B148" s="47" t="s">
        <v>155</v>
      </c>
      <c r="C148" s="181" t="s">
        <v>113</v>
      </c>
      <c r="D148" s="181" t="s">
        <v>514</v>
      </c>
      <c r="E148" s="157" t="s">
        <v>325</v>
      </c>
      <c r="F148" s="162">
        <v>1460.7</v>
      </c>
    </row>
    <row r="149" spans="1:6" ht="20.100000000000001" customHeight="1" x14ac:dyDescent="0.25">
      <c r="A149" s="152" t="s">
        <v>347</v>
      </c>
      <c r="B149" s="47" t="s">
        <v>155</v>
      </c>
      <c r="C149" s="180" t="s">
        <v>113</v>
      </c>
      <c r="D149" s="180" t="s">
        <v>346</v>
      </c>
      <c r="E149" s="153"/>
      <c r="F149" s="154">
        <f>SUM(F150,F154)</f>
        <v>3877.2</v>
      </c>
    </row>
    <row r="150" spans="1:6" ht="20.100000000000001" customHeight="1" x14ac:dyDescent="0.25">
      <c r="A150" s="152" t="s">
        <v>527</v>
      </c>
      <c r="B150" s="47" t="s">
        <v>155</v>
      </c>
      <c r="C150" s="153" t="s">
        <v>113</v>
      </c>
      <c r="D150" s="153" t="s">
        <v>271</v>
      </c>
      <c r="E150" s="153" t="s">
        <v>50</v>
      </c>
      <c r="F150" s="154">
        <f>F151</f>
        <v>2951.5</v>
      </c>
    </row>
    <row r="151" spans="1:6" ht="20.100000000000001" customHeight="1" x14ac:dyDescent="0.25">
      <c r="A151" s="152" t="s">
        <v>527</v>
      </c>
      <c r="B151" s="47" t="s">
        <v>155</v>
      </c>
      <c r="C151" s="153" t="s">
        <v>113</v>
      </c>
      <c r="D151" s="153" t="s">
        <v>275</v>
      </c>
      <c r="E151" s="153" t="s">
        <v>50</v>
      </c>
      <c r="F151" s="154">
        <f>F152+F153</f>
        <v>2951.5</v>
      </c>
    </row>
    <row r="152" spans="1:6" ht="20.100000000000001" customHeight="1" x14ac:dyDescent="0.25">
      <c r="A152" s="156" t="s">
        <v>63</v>
      </c>
      <c r="B152" s="46">
        <v>903</v>
      </c>
      <c r="C152" s="157" t="s">
        <v>113</v>
      </c>
      <c r="D152" s="157" t="s">
        <v>275</v>
      </c>
      <c r="E152" s="157" t="s">
        <v>64</v>
      </c>
      <c r="F152" s="162">
        <v>2941.5</v>
      </c>
    </row>
    <row r="153" spans="1:6" ht="20.100000000000001" customHeight="1" x14ac:dyDescent="0.25">
      <c r="A153" s="156" t="s">
        <v>65</v>
      </c>
      <c r="B153" s="50" t="s">
        <v>155</v>
      </c>
      <c r="C153" s="157" t="s">
        <v>113</v>
      </c>
      <c r="D153" s="157" t="s">
        <v>275</v>
      </c>
      <c r="E153" s="157" t="s">
        <v>66</v>
      </c>
      <c r="F153" s="162">
        <v>10</v>
      </c>
    </row>
    <row r="154" spans="1:6" ht="20.100000000000001" customHeight="1" x14ac:dyDescent="0.25">
      <c r="A154" s="152" t="s">
        <v>273</v>
      </c>
      <c r="B154" s="47" t="s">
        <v>155</v>
      </c>
      <c r="C154" s="153" t="s">
        <v>113</v>
      </c>
      <c r="D154" s="153" t="s">
        <v>272</v>
      </c>
      <c r="E154" s="153"/>
      <c r="F154" s="154">
        <f>F155</f>
        <v>925.7</v>
      </c>
    </row>
    <row r="155" spans="1:6" ht="20.100000000000001" customHeight="1" x14ac:dyDescent="0.25">
      <c r="A155" s="152" t="s">
        <v>273</v>
      </c>
      <c r="B155" s="47" t="s">
        <v>155</v>
      </c>
      <c r="C155" s="153" t="s">
        <v>113</v>
      </c>
      <c r="D155" s="153" t="s">
        <v>274</v>
      </c>
      <c r="E155" s="153"/>
      <c r="F155" s="154">
        <f>F156</f>
        <v>925.7</v>
      </c>
    </row>
    <row r="156" spans="1:6" ht="20.100000000000001" customHeight="1" x14ac:dyDescent="0.25">
      <c r="A156" s="156" t="s">
        <v>63</v>
      </c>
      <c r="B156" s="47" t="s">
        <v>155</v>
      </c>
      <c r="C156" s="157" t="s">
        <v>113</v>
      </c>
      <c r="D156" s="157" t="s">
        <v>274</v>
      </c>
      <c r="E156" s="157" t="s">
        <v>64</v>
      </c>
      <c r="F156" s="162">
        <v>925.7</v>
      </c>
    </row>
    <row r="157" spans="1:6" s="40" customFormat="1" ht="20.100000000000001" customHeight="1" x14ac:dyDescent="0.25">
      <c r="A157" s="152" t="s">
        <v>114</v>
      </c>
      <c r="B157" s="50" t="s">
        <v>155</v>
      </c>
      <c r="C157" s="153" t="s">
        <v>115</v>
      </c>
      <c r="D157" s="153" t="s">
        <v>50</v>
      </c>
      <c r="E157" s="153" t="s">
        <v>50</v>
      </c>
      <c r="F157" s="154">
        <f>F158</f>
        <v>691.5</v>
      </c>
    </row>
    <row r="158" spans="1:6" ht="20.100000000000001" customHeight="1" x14ac:dyDescent="0.25">
      <c r="A158" s="152" t="s">
        <v>277</v>
      </c>
      <c r="B158" s="47" t="s">
        <v>155</v>
      </c>
      <c r="C158" s="153" t="s">
        <v>115</v>
      </c>
      <c r="D158" s="153" t="s">
        <v>276</v>
      </c>
      <c r="E158" s="153" t="s">
        <v>50</v>
      </c>
      <c r="F158" s="154">
        <f>F159</f>
        <v>691.5</v>
      </c>
    </row>
    <row r="159" spans="1:6" ht="20.100000000000001" customHeight="1" x14ac:dyDescent="0.25">
      <c r="A159" s="152" t="s">
        <v>528</v>
      </c>
      <c r="B159" s="50" t="s">
        <v>155</v>
      </c>
      <c r="C159" s="153" t="s">
        <v>115</v>
      </c>
      <c r="D159" s="153" t="s">
        <v>278</v>
      </c>
      <c r="E159" s="153" t="s">
        <v>50</v>
      </c>
      <c r="F159" s="154">
        <f>F160</f>
        <v>691.5</v>
      </c>
    </row>
    <row r="160" spans="1:6" ht="20.100000000000001" customHeight="1" x14ac:dyDescent="0.25">
      <c r="A160" s="156" t="s">
        <v>63</v>
      </c>
      <c r="B160" s="47" t="s">
        <v>155</v>
      </c>
      <c r="C160" s="157" t="s">
        <v>115</v>
      </c>
      <c r="D160" s="157" t="s">
        <v>278</v>
      </c>
      <c r="E160" s="157" t="s">
        <v>64</v>
      </c>
      <c r="F160" s="162">
        <v>691.5</v>
      </c>
    </row>
    <row r="161" spans="1:6" ht="20.100000000000001" customHeight="1" x14ac:dyDescent="0.25">
      <c r="A161" s="152" t="s">
        <v>116</v>
      </c>
      <c r="B161" s="50" t="s">
        <v>155</v>
      </c>
      <c r="C161" s="153" t="s">
        <v>117</v>
      </c>
      <c r="D161" s="153" t="s">
        <v>50</v>
      </c>
      <c r="E161" s="153" t="s">
        <v>50</v>
      </c>
      <c r="F161" s="154">
        <f>F162+F177+F180+F183+F186+F173</f>
        <v>24004.2</v>
      </c>
    </row>
    <row r="162" spans="1:6" ht="32.25" customHeight="1" x14ac:dyDescent="0.25">
      <c r="A162" s="152" t="s">
        <v>204</v>
      </c>
      <c r="B162" s="47" t="s">
        <v>155</v>
      </c>
      <c r="C162" s="153" t="s">
        <v>117</v>
      </c>
      <c r="D162" s="153" t="s">
        <v>301</v>
      </c>
      <c r="E162" s="153"/>
      <c r="F162" s="154">
        <f>SUM(F163,F166,F169)</f>
        <v>4865.3999999999996</v>
      </c>
    </row>
    <row r="163" spans="1:6" ht="20.100000000000001" customHeight="1" x14ac:dyDescent="0.25">
      <c r="A163" s="152" t="s">
        <v>302</v>
      </c>
      <c r="B163" s="47" t="s">
        <v>155</v>
      </c>
      <c r="C163" s="153" t="s">
        <v>117</v>
      </c>
      <c r="D163" s="153" t="s">
        <v>118</v>
      </c>
      <c r="E163" s="153"/>
      <c r="F163" s="154">
        <f>F164</f>
        <v>365.4</v>
      </c>
    </row>
    <row r="164" spans="1:6" ht="30.75" customHeight="1" x14ac:dyDescent="0.25">
      <c r="A164" s="176" t="s">
        <v>305</v>
      </c>
      <c r="B164" s="47" t="s">
        <v>155</v>
      </c>
      <c r="C164" s="153" t="s">
        <v>117</v>
      </c>
      <c r="D164" s="153" t="s">
        <v>529</v>
      </c>
      <c r="E164" s="153"/>
      <c r="F164" s="154">
        <f>SUM(F165:F165)</f>
        <v>365.4</v>
      </c>
    </row>
    <row r="165" spans="1:6" ht="20.100000000000001" customHeight="1" x14ac:dyDescent="0.25">
      <c r="A165" s="156" t="s">
        <v>65</v>
      </c>
      <c r="B165" s="50" t="s">
        <v>155</v>
      </c>
      <c r="C165" s="157" t="s">
        <v>117</v>
      </c>
      <c r="D165" s="157" t="s">
        <v>353</v>
      </c>
      <c r="E165" s="157" t="s">
        <v>64</v>
      </c>
      <c r="F165" s="162">
        <v>365.4</v>
      </c>
    </row>
    <row r="166" spans="1:6" ht="20.100000000000001" customHeight="1" x14ac:dyDescent="0.25">
      <c r="A166" s="152" t="s">
        <v>588</v>
      </c>
      <c r="B166" s="47" t="s">
        <v>155</v>
      </c>
      <c r="C166" s="153" t="s">
        <v>117</v>
      </c>
      <c r="D166" s="153" t="s">
        <v>587</v>
      </c>
      <c r="E166" s="153"/>
      <c r="F166" s="154">
        <f>F167</f>
        <v>1500</v>
      </c>
    </row>
    <row r="167" spans="1:6" ht="30.75" customHeight="1" x14ac:dyDescent="0.25">
      <c r="A167" s="176" t="s">
        <v>305</v>
      </c>
      <c r="B167" s="47" t="s">
        <v>155</v>
      </c>
      <c r="C167" s="153" t="s">
        <v>117</v>
      </c>
      <c r="D167" s="153" t="s">
        <v>586</v>
      </c>
      <c r="E167" s="157"/>
      <c r="F167" s="154">
        <f>F168</f>
        <v>1500</v>
      </c>
    </row>
    <row r="168" spans="1:6" ht="21.95" customHeight="1" x14ac:dyDescent="0.25">
      <c r="A168" s="156" t="s">
        <v>63</v>
      </c>
      <c r="B168" s="50" t="s">
        <v>155</v>
      </c>
      <c r="C168" s="157" t="s">
        <v>117</v>
      </c>
      <c r="D168" s="157" t="s">
        <v>586</v>
      </c>
      <c r="E168" s="157" t="s">
        <v>64</v>
      </c>
      <c r="F168" s="162">
        <v>1500</v>
      </c>
    </row>
    <row r="169" spans="1:6" ht="30.75" customHeight="1" x14ac:dyDescent="0.25">
      <c r="A169" s="152" t="s">
        <v>403</v>
      </c>
      <c r="B169" s="50" t="s">
        <v>155</v>
      </c>
      <c r="C169" s="153" t="s">
        <v>117</v>
      </c>
      <c r="D169" s="153" t="s">
        <v>405</v>
      </c>
      <c r="E169" s="153"/>
      <c r="F169" s="154">
        <f>F170</f>
        <v>3000</v>
      </c>
    </row>
    <row r="170" spans="1:6" ht="20.100000000000001" customHeight="1" x14ac:dyDescent="0.25">
      <c r="A170" s="152" t="s">
        <v>404</v>
      </c>
      <c r="B170" s="47" t="s">
        <v>155</v>
      </c>
      <c r="C170" s="153" t="s">
        <v>117</v>
      </c>
      <c r="D170" s="153" t="s">
        <v>406</v>
      </c>
      <c r="E170" s="153"/>
      <c r="F170" s="154">
        <f>F171+F172</f>
        <v>3000</v>
      </c>
    </row>
    <row r="171" spans="1:6" ht="20.100000000000001" customHeight="1" x14ac:dyDescent="0.25">
      <c r="A171" s="156" t="s">
        <v>63</v>
      </c>
      <c r="B171" s="47" t="s">
        <v>155</v>
      </c>
      <c r="C171" s="157" t="s">
        <v>117</v>
      </c>
      <c r="D171" s="157" t="s">
        <v>406</v>
      </c>
      <c r="E171" s="157" t="s">
        <v>64</v>
      </c>
      <c r="F171" s="162">
        <v>2500</v>
      </c>
    </row>
    <row r="172" spans="1:6" ht="20.100000000000001" customHeight="1" x14ac:dyDescent="0.25">
      <c r="A172" s="156" t="s">
        <v>65</v>
      </c>
      <c r="B172" s="47" t="s">
        <v>155</v>
      </c>
      <c r="C172" s="157" t="s">
        <v>117</v>
      </c>
      <c r="D172" s="157" t="s">
        <v>406</v>
      </c>
      <c r="E172" s="157" t="s">
        <v>66</v>
      </c>
      <c r="F172" s="162">
        <v>500</v>
      </c>
    </row>
    <row r="173" spans="1:6" s="40" customFormat="1" ht="46.5" customHeight="1" x14ac:dyDescent="0.25">
      <c r="A173" s="152" t="s">
        <v>407</v>
      </c>
      <c r="B173" s="47" t="s">
        <v>155</v>
      </c>
      <c r="C173" s="153" t="s">
        <v>117</v>
      </c>
      <c r="D173" s="153" t="s">
        <v>400</v>
      </c>
      <c r="E173" s="153"/>
      <c r="F173" s="154">
        <f>F174</f>
        <v>332</v>
      </c>
    </row>
    <row r="174" spans="1:6" s="40" customFormat="1" ht="44.25" customHeight="1" x14ac:dyDescent="0.25">
      <c r="A174" s="152" t="s">
        <v>589</v>
      </c>
      <c r="B174" s="47" t="s">
        <v>155</v>
      </c>
      <c r="C174" s="153" t="s">
        <v>117</v>
      </c>
      <c r="D174" s="153" t="s">
        <v>590</v>
      </c>
      <c r="E174" s="153"/>
      <c r="F174" s="154">
        <f>F175</f>
        <v>332</v>
      </c>
    </row>
    <row r="175" spans="1:6" ht="20.100000000000001" customHeight="1" x14ac:dyDescent="0.25">
      <c r="A175" s="156" t="s">
        <v>63</v>
      </c>
      <c r="B175" s="47" t="s">
        <v>155</v>
      </c>
      <c r="C175" s="157" t="s">
        <v>117</v>
      </c>
      <c r="D175" s="157" t="s">
        <v>590</v>
      </c>
      <c r="E175" s="157"/>
      <c r="F175" s="162">
        <v>332</v>
      </c>
    </row>
    <row r="176" spans="1:6" ht="29.25" customHeight="1" x14ac:dyDescent="0.25">
      <c r="A176" s="176" t="s">
        <v>307</v>
      </c>
      <c r="B176" s="50" t="s">
        <v>155</v>
      </c>
      <c r="C176" s="153" t="s">
        <v>117</v>
      </c>
      <c r="D176" s="153" t="s">
        <v>306</v>
      </c>
      <c r="E176" s="153" t="s">
        <v>64</v>
      </c>
      <c r="F176" s="154">
        <f>SUM(F177,F180,F183,F186)</f>
        <v>18806.800000000003</v>
      </c>
    </row>
    <row r="177" spans="1:6" ht="20.100000000000001" customHeight="1" x14ac:dyDescent="0.25">
      <c r="A177" s="152" t="s">
        <v>119</v>
      </c>
      <c r="B177" s="47" t="s">
        <v>155</v>
      </c>
      <c r="C177" s="153" t="s">
        <v>117</v>
      </c>
      <c r="D177" s="153" t="s">
        <v>308</v>
      </c>
      <c r="E177" s="153" t="s">
        <v>50</v>
      </c>
      <c r="F177" s="154">
        <f>F178</f>
        <v>8241.2000000000007</v>
      </c>
    </row>
    <row r="178" spans="1:6" ht="34.5" customHeight="1" x14ac:dyDescent="0.25">
      <c r="A178" s="176" t="s">
        <v>305</v>
      </c>
      <c r="B178" s="50" t="s">
        <v>155</v>
      </c>
      <c r="C178" s="153" t="s">
        <v>117</v>
      </c>
      <c r="D178" s="153" t="s">
        <v>309</v>
      </c>
      <c r="E178" s="153" t="s">
        <v>50</v>
      </c>
      <c r="F178" s="154">
        <f>F179</f>
        <v>8241.2000000000007</v>
      </c>
    </row>
    <row r="179" spans="1:6" ht="20.100000000000001" customHeight="1" x14ac:dyDescent="0.25">
      <c r="A179" s="156" t="s">
        <v>63</v>
      </c>
      <c r="B179" s="47" t="s">
        <v>155</v>
      </c>
      <c r="C179" s="157" t="s">
        <v>117</v>
      </c>
      <c r="D179" s="157" t="s">
        <v>309</v>
      </c>
      <c r="E179" s="157" t="s">
        <v>64</v>
      </c>
      <c r="F179" s="162">
        <v>8241.2000000000007</v>
      </c>
    </row>
    <row r="180" spans="1:6" ht="20.100000000000001" customHeight="1" x14ac:dyDescent="0.25">
      <c r="A180" s="152" t="s">
        <v>120</v>
      </c>
      <c r="B180" s="47" t="s">
        <v>155</v>
      </c>
      <c r="C180" s="153" t="s">
        <v>117</v>
      </c>
      <c r="D180" s="153" t="s">
        <v>310</v>
      </c>
      <c r="E180" s="153" t="s">
        <v>50</v>
      </c>
      <c r="F180" s="154">
        <f>F181</f>
        <v>711.4</v>
      </c>
    </row>
    <row r="181" spans="1:6" ht="28.5" customHeight="1" x14ac:dyDescent="0.25">
      <c r="A181" s="176" t="s">
        <v>305</v>
      </c>
      <c r="B181" s="47" t="s">
        <v>155</v>
      </c>
      <c r="C181" s="153" t="s">
        <v>117</v>
      </c>
      <c r="D181" s="153" t="s">
        <v>311</v>
      </c>
      <c r="E181" s="153" t="s">
        <v>50</v>
      </c>
      <c r="F181" s="154">
        <f>F182</f>
        <v>711.4</v>
      </c>
    </row>
    <row r="182" spans="1:6" ht="20.100000000000001" customHeight="1" x14ac:dyDescent="0.25">
      <c r="A182" s="156" t="s">
        <v>63</v>
      </c>
      <c r="B182" s="47" t="s">
        <v>155</v>
      </c>
      <c r="C182" s="157" t="s">
        <v>117</v>
      </c>
      <c r="D182" s="157" t="s">
        <v>311</v>
      </c>
      <c r="E182" s="157" t="s">
        <v>64</v>
      </c>
      <c r="F182" s="162">
        <v>711.4</v>
      </c>
    </row>
    <row r="183" spans="1:6" ht="20.100000000000001" customHeight="1" x14ac:dyDescent="0.25">
      <c r="A183" s="152" t="s">
        <v>121</v>
      </c>
      <c r="B183" s="47" t="s">
        <v>155</v>
      </c>
      <c r="C183" s="153" t="s">
        <v>117</v>
      </c>
      <c r="D183" s="153" t="s">
        <v>312</v>
      </c>
      <c r="E183" s="153" t="s">
        <v>50</v>
      </c>
      <c r="F183" s="154">
        <f>F184</f>
        <v>2250.1</v>
      </c>
    </row>
    <row r="184" spans="1:6" ht="31.5" customHeight="1" x14ac:dyDescent="0.25">
      <c r="A184" s="176" t="s">
        <v>305</v>
      </c>
      <c r="B184" s="47" t="s">
        <v>155</v>
      </c>
      <c r="C184" s="153" t="s">
        <v>117</v>
      </c>
      <c r="D184" s="153" t="s">
        <v>313</v>
      </c>
      <c r="E184" s="153" t="s">
        <v>50</v>
      </c>
      <c r="F184" s="154">
        <f>F185</f>
        <v>2250.1</v>
      </c>
    </row>
    <row r="185" spans="1:6" ht="20.100000000000001" customHeight="1" x14ac:dyDescent="0.25">
      <c r="A185" s="156" t="s">
        <v>63</v>
      </c>
      <c r="B185" s="47" t="s">
        <v>155</v>
      </c>
      <c r="C185" s="157" t="s">
        <v>117</v>
      </c>
      <c r="D185" s="157" t="s">
        <v>313</v>
      </c>
      <c r="E185" s="157" t="s">
        <v>64</v>
      </c>
      <c r="F185" s="162">
        <v>2250.1</v>
      </c>
    </row>
    <row r="186" spans="1:6" ht="30.75" customHeight="1" x14ac:dyDescent="0.25">
      <c r="A186" s="152" t="s">
        <v>122</v>
      </c>
      <c r="B186" s="50" t="s">
        <v>155</v>
      </c>
      <c r="C186" s="153" t="s">
        <v>117</v>
      </c>
      <c r="D186" s="153" t="s">
        <v>335</v>
      </c>
      <c r="E186" s="153" t="s">
        <v>50</v>
      </c>
      <c r="F186" s="154">
        <f>F187+F191</f>
        <v>7604.1</v>
      </c>
    </row>
    <row r="187" spans="1:6" ht="20.100000000000001" customHeight="1" x14ac:dyDescent="0.25">
      <c r="A187" s="152" t="s">
        <v>383</v>
      </c>
      <c r="B187" s="47" t="s">
        <v>155</v>
      </c>
      <c r="C187" s="153" t="s">
        <v>117</v>
      </c>
      <c r="D187" s="153" t="s">
        <v>415</v>
      </c>
      <c r="E187" s="153"/>
      <c r="F187" s="154">
        <f>F188</f>
        <v>5667.3</v>
      </c>
    </row>
    <row r="188" spans="1:6" ht="30.75" customHeight="1" x14ac:dyDescent="0.25">
      <c r="A188" s="152" t="s">
        <v>414</v>
      </c>
      <c r="B188" s="47" t="s">
        <v>155</v>
      </c>
      <c r="C188" s="153" t="s">
        <v>117</v>
      </c>
      <c r="D188" s="153" t="s">
        <v>416</v>
      </c>
      <c r="E188" s="153"/>
      <c r="F188" s="154">
        <f>SUM(F189:F190)</f>
        <v>5667.3</v>
      </c>
    </row>
    <row r="189" spans="1:6" ht="46.5" customHeight="1" x14ac:dyDescent="0.25">
      <c r="A189" s="156" t="s">
        <v>55</v>
      </c>
      <c r="B189" s="50" t="s">
        <v>155</v>
      </c>
      <c r="C189" s="157" t="s">
        <v>117</v>
      </c>
      <c r="D189" s="157" t="s">
        <v>416</v>
      </c>
      <c r="E189" s="157" t="s">
        <v>56</v>
      </c>
      <c r="F189" s="162">
        <v>4924.5</v>
      </c>
    </row>
    <row r="190" spans="1:6" ht="20.100000000000001" customHeight="1" x14ac:dyDescent="0.25">
      <c r="A190" s="156" t="s">
        <v>63</v>
      </c>
      <c r="B190" s="47" t="s">
        <v>155</v>
      </c>
      <c r="C190" s="157" t="s">
        <v>117</v>
      </c>
      <c r="D190" s="157" t="s">
        <v>416</v>
      </c>
      <c r="E190" s="157" t="s">
        <v>64</v>
      </c>
      <c r="F190" s="162">
        <v>742.8</v>
      </c>
    </row>
    <row r="191" spans="1:6" ht="30" customHeight="1" x14ac:dyDescent="0.25">
      <c r="A191" s="176" t="s">
        <v>305</v>
      </c>
      <c r="B191" s="47" t="s">
        <v>155</v>
      </c>
      <c r="C191" s="153" t="s">
        <v>117</v>
      </c>
      <c r="D191" s="153" t="s">
        <v>336</v>
      </c>
      <c r="E191" s="153" t="s">
        <v>50</v>
      </c>
      <c r="F191" s="154">
        <f>SUM(F192:F193)</f>
        <v>1936.8</v>
      </c>
    </row>
    <row r="192" spans="1:6" ht="20.100000000000001" customHeight="1" x14ac:dyDescent="0.25">
      <c r="A192" s="156" t="s">
        <v>63</v>
      </c>
      <c r="B192" s="50" t="s">
        <v>155</v>
      </c>
      <c r="C192" s="157" t="s">
        <v>117</v>
      </c>
      <c r="D192" s="157" t="s">
        <v>336</v>
      </c>
      <c r="E192" s="157" t="s">
        <v>64</v>
      </c>
      <c r="F192" s="162">
        <v>1436.8</v>
      </c>
    </row>
    <row r="193" spans="1:6" ht="20.100000000000001" customHeight="1" x14ac:dyDescent="0.25">
      <c r="A193" s="156" t="s">
        <v>65</v>
      </c>
      <c r="B193" s="50" t="s">
        <v>155</v>
      </c>
      <c r="C193" s="157" t="s">
        <v>117</v>
      </c>
      <c r="D193" s="157" t="s">
        <v>336</v>
      </c>
      <c r="E193" s="157" t="s">
        <v>66</v>
      </c>
      <c r="F193" s="162">
        <v>500</v>
      </c>
    </row>
    <row r="194" spans="1:6" ht="20.100000000000001" customHeight="1" x14ac:dyDescent="0.25">
      <c r="A194" s="152" t="s">
        <v>123</v>
      </c>
      <c r="B194" s="47" t="s">
        <v>155</v>
      </c>
      <c r="C194" s="153" t="s">
        <v>124</v>
      </c>
      <c r="D194" s="153" t="s">
        <v>50</v>
      </c>
      <c r="E194" s="153" t="s">
        <v>50</v>
      </c>
      <c r="F194" s="154">
        <f>F204+F195</f>
        <v>1011.5</v>
      </c>
    </row>
    <row r="195" spans="1:6" ht="20.100000000000001" customHeight="1" x14ac:dyDescent="0.25">
      <c r="A195" s="152" t="s">
        <v>125</v>
      </c>
      <c r="B195" s="47" t="s">
        <v>155</v>
      </c>
      <c r="C195" s="153" t="s">
        <v>126</v>
      </c>
      <c r="D195" s="153"/>
      <c r="E195" s="153"/>
      <c r="F195" s="154">
        <f>F196</f>
        <v>108</v>
      </c>
    </row>
    <row r="196" spans="1:6" ht="32.25" customHeight="1" x14ac:dyDescent="0.25">
      <c r="A196" s="152" t="s">
        <v>220</v>
      </c>
      <c r="B196" s="50" t="s">
        <v>155</v>
      </c>
      <c r="C196" s="153" t="s">
        <v>126</v>
      </c>
      <c r="D196" s="153" t="s">
        <v>214</v>
      </c>
      <c r="E196" s="153"/>
      <c r="F196" s="154">
        <f>F197+F200</f>
        <v>108</v>
      </c>
    </row>
    <row r="197" spans="1:6" ht="29.25" customHeight="1" x14ac:dyDescent="0.25">
      <c r="A197" s="152" t="s">
        <v>71</v>
      </c>
      <c r="B197" s="47" t="s">
        <v>155</v>
      </c>
      <c r="C197" s="153" t="s">
        <v>126</v>
      </c>
      <c r="D197" s="153" t="s">
        <v>222</v>
      </c>
      <c r="E197" s="153" t="s">
        <v>50</v>
      </c>
      <c r="F197" s="154">
        <f>F198</f>
        <v>100</v>
      </c>
    </row>
    <row r="198" spans="1:6" ht="31.5" customHeight="1" x14ac:dyDescent="0.25">
      <c r="A198" s="176" t="s">
        <v>294</v>
      </c>
      <c r="B198" s="50" t="s">
        <v>155</v>
      </c>
      <c r="C198" s="153" t="s">
        <v>126</v>
      </c>
      <c r="D198" s="153" t="s">
        <v>295</v>
      </c>
      <c r="E198" s="153" t="s">
        <v>50</v>
      </c>
      <c r="F198" s="154">
        <f>F199</f>
        <v>100</v>
      </c>
    </row>
    <row r="199" spans="1:6" ht="20.100000000000001" customHeight="1" x14ac:dyDescent="0.25">
      <c r="A199" s="156" t="s">
        <v>63</v>
      </c>
      <c r="B199" s="47" t="s">
        <v>155</v>
      </c>
      <c r="C199" s="157" t="s">
        <v>126</v>
      </c>
      <c r="D199" s="157" t="s">
        <v>295</v>
      </c>
      <c r="E199" s="157" t="s">
        <v>64</v>
      </c>
      <c r="F199" s="162">
        <v>100</v>
      </c>
    </row>
    <row r="200" spans="1:6" ht="32.25" customHeight="1" x14ac:dyDescent="0.25">
      <c r="A200" s="176" t="s">
        <v>75</v>
      </c>
      <c r="B200" s="47" t="s">
        <v>155</v>
      </c>
      <c r="C200" s="190" t="s">
        <v>530</v>
      </c>
      <c r="D200" s="191" t="s">
        <v>531</v>
      </c>
      <c r="E200" s="191"/>
      <c r="F200" s="154">
        <f>F201</f>
        <v>8</v>
      </c>
    </row>
    <row r="201" spans="1:6" ht="20.100000000000001" customHeight="1" x14ac:dyDescent="0.25">
      <c r="A201" s="176" t="s">
        <v>77</v>
      </c>
      <c r="B201" s="47" t="s">
        <v>155</v>
      </c>
      <c r="C201" s="190" t="s">
        <v>530</v>
      </c>
      <c r="D201" s="191" t="s">
        <v>532</v>
      </c>
      <c r="E201" s="191"/>
      <c r="F201" s="154">
        <f>F202</f>
        <v>8</v>
      </c>
    </row>
    <row r="202" spans="1:6" ht="29.25" customHeight="1" x14ac:dyDescent="0.25">
      <c r="A202" s="176" t="s">
        <v>533</v>
      </c>
      <c r="B202" s="50" t="s">
        <v>155</v>
      </c>
      <c r="C202" s="190" t="s">
        <v>530</v>
      </c>
      <c r="D202" s="191" t="s">
        <v>534</v>
      </c>
      <c r="E202" s="191"/>
      <c r="F202" s="154">
        <f>F203</f>
        <v>8</v>
      </c>
    </row>
    <row r="203" spans="1:6" ht="20.100000000000001" customHeight="1" x14ac:dyDescent="0.25">
      <c r="A203" s="156" t="s">
        <v>63</v>
      </c>
      <c r="B203" s="47" t="s">
        <v>155</v>
      </c>
      <c r="C203" s="188" t="s">
        <v>530</v>
      </c>
      <c r="D203" s="189" t="s">
        <v>534</v>
      </c>
      <c r="E203" s="189" t="s">
        <v>64</v>
      </c>
      <c r="F203" s="162">
        <v>8</v>
      </c>
    </row>
    <row r="204" spans="1:6" ht="20.25" customHeight="1" x14ac:dyDescent="0.25">
      <c r="A204" s="152" t="s">
        <v>127</v>
      </c>
      <c r="B204" s="51">
        <v>903</v>
      </c>
      <c r="C204" s="153" t="s">
        <v>128</v>
      </c>
      <c r="D204" s="153" t="s">
        <v>50</v>
      </c>
      <c r="E204" s="153" t="s">
        <v>50</v>
      </c>
      <c r="F204" s="154">
        <f>F205</f>
        <v>903.5</v>
      </c>
    </row>
    <row r="205" spans="1:6" ht="31.5" customHeight="1" x14ac:dyDescent="0.25">
      <c r="A205" s="182" t="s">
        <v>208</v>
      </c>
      <c r="B205" s="28">
        <v>903</v>
      </c>
      <c r="C205" s="153" t="s">
        <v>128</v>
      </c>
      <c r="D205" s="153" t="s">
        <v>296</v>
      </c>
      <c r="E205" s="153"/>
      <c r="F205" s="154">
        <f>SUM(F206,F210)</f>
        <v>903.5</v>
      </c>
    </row>
    <row r="206" spans="1:6" ht="20.100000000000001" customHeight="1" x14ac:dyDescent="0.25">
      <c r="A206" s="152" t="s">
        <v>297</v>
      </c>
      <c r="B206" s="51">
        <v>903</v>
      </c>
      <c r="C206" s="153" t="s">
        <v>128</v>
      </c>
      <c r="D206" s="183" t="s">
        <v>129</v>
      </c>
      <c r="E206" s="153"/>
      <c r="F206" s="154">
        <f>F207</f>
        <v>376</v>
      </c>
    </row>
    <row r="207" spans="1:6" ht="20.100000000000001" customHeight="1" x14ac:dyDescent="0.25">
      <c r="A207" s="152" t="s">
        <v>298</v>
      </c>
      <c r="B207" s="51">
        <v>903</v>
      </c>
      <c r="C207" s="153" t="s">
        <v>128</v>
      </c>
      <c r="D207" s="183" t="s">
        <v>130</v>
      </c>
      <c r="E207" s="153"/>
      <c r="F207" s="154">
        <f>SUM(F208:F209)</f>
        <v>376</v>
      </c>
    </row>
    <row r="208" spans="1:6" ht="47.25" customHeight="1" x14ac:dyDescent="0.25">
      <c r="A208" s="156" t="s">
        <v>55</v>
      </c>
      <c r="B208" s="28">
        <v>903</v>
      </c>
      <c r="C208" s="157" t="s">
        <v>128</v>
      </c>
      <c r="D208" s="157" t="s">
        <v>130</v>
      </c>
      <c r="E208" s="157" t="s">
        <v>56</v>
      </c>
      <c r="F208" s="162">
        <v>50</v>
      </c>
    </row>
    <row r="209" spans="1:6" ht="20.100000000000001" customHeight="1" x14ac:dyDescent="0.25">
      <c r="A209" s="156" t="s">
        <v>63</v>
      </c>
      <c r="B209" s="51">
        <v>903</v>
      </c>
      <c r="C209" s="157" t="s">
        <v>128</v>
      </c>
      <c r="D209" s="157" t="s">
        <v>130</v>
      </c>
      <c r="E209" s="157" t="s">
        <v>64</v>
      </c>
      <c r="F209" s="162">
        <v>326</v>
      </c>
    </row>
    <row r="210" spans="1:6" ht="30.75" customHeight="1" x14ac:dyDescent="0.25">
      <c r="A210" s="182" t="s">
        <v>299</v>
      </c>
      <c r="B210" s="51">
        <v>903</v>
      </c>
      <c r="C210" s="153" t="s">
        <v>128</v>
      </c>
      <c r="D210" s="153" t="s">
        <v>300</v>
      </c>
      <c r="E210" s="153"/>
      <c r="F210" s="154">
        <f>F211</f>
        <v>527.5</v>
      </c>
    </row>
    <row r="211" spans="1:6" ht="20.100000000000001" customHeight="1" x14ac:dyDescent="0.25">
      <c r="A211" s="182" t="s">
        <v>387</v>
      </c>
      <c r="B211" s="51">
        <v>903</v>
      </c>
      <c r="C211" s="153" t="s">
        <v>128</v>
      </c>
      <c r="D211" s="153" t="s">
        <v>388</v>
      </c>
      <c r="E211" s="153"/>
      <c r="F211" s="154">
        <f>F212</f>
        <v>527.5</v>
      </c>
    </row>
    <row r="212" spans="1:6" ht="28.5" customHeight="1" x14ac:dyDescent="0.25">
      <c r="A212" s="182" t="s">
        <v>389</v>
      </c>
      <c r="B212" s="28">
        <v>903</v>
      </c>
      <c r="C212" s="153" t="s">
        <v>128</v>
      </c>
      <c r="D212" s="153" t="s">
        <v>390</v>
      </c>
      <c r="E212" s="153"/>
      <c r="F212" s="154">
        <f>F213+F214</f>
        <v>527.5</v>
      </c>
    </row>
    <row r="213" spans="1:6" ht="44.25" customHeight="1" x14ac:dyDescent="0.25">
      <c r="A213" s="156" t="s">
        <v>55</v>
      </c>
      <c r="B213" s="28">
        <v>903</v>
      </c>
      <c r="C213" s="157" t="s">
        <v>128</v>
      </c>
      <c r="D213" s="157" t="s">
        <v>390</v>
      </c>
      <c r="E213" s="157" t="s">
        <v>56</v>
      </c>
      <c r="F213" s="162">
        <v>487.5</v>
      </c>
    </row>
    <row r="214" spans="1:6" ht="20.100000000000001" customHeight="1" x14ac:dyDescent="0.25">
      <c r="A214" s="156" t="s">
        <v>63</v>
      </c>
      <c r="B214" s="51">
        <v>903</v>
      </c>
      <c r="C214" s="157" t="s">
        <v>128</v>
      </c>
      <c r="D214" s="157" t="s">
        <v>390</v>
      </c>
      <c r="E214" s="157" t="s">
        <v>64</v>
      </c>
      <c r="F214" s="162">
        <v>40</v>
      </c>
    </row>
    <row r="215" spans="1:6" ht="20.100000000000001" customHeight="1" x14ac:dyDescent="0.25">
      <c r="A215" s="152" t="s">
        <v>131</v>
      </c>
      <c r="B215" s="28">
        <v>903</v>
      </c>
      <c r="C215" s="153" t="s">
        <v>132</v>
      </c>
      <c r="D215" s="153" t="s">
        <v>50</v>
      </c>
      <c r="E215" s="153" t="s">
        <v>50</v>
      </c>
      <c r="F215" s="154">
        <f>F216</f>
        <v>138.80000000000001</v>
      </c>
    </row>
    <row r="216" spans="1:6" ht="20.100000000000001" customHeight="1" x14ac:dyDescent="0.25">
      <c r="A216" s="152" t="s">
        <v>133</v>
      </c>
      <c r="B216" s="51">
        <v>903</v>
      </c>
      <c r="C216" s="153" t="s">
        <v>134</v>
      </c>
      <c r="D216" s="153" t="s">
        <v>50</v>
      </c>
      <c r="E216" s="153" t="s">
        <v>50</v>
      </c>
      <c r="F216" s="154">
        <f>F217</f>
        <v>138.80000000000001</v>
      </c>
    </row>
    <row r="217" spans="1:6" ht="45" customHeight="1" x14ac:dyDescent="0.25">
      <c r="A217" s="184" t="s">
        <v>289</v>
      </c>
      <c r="B217" s="51">
        <v>903</v>
      </c>
      <c r="C217" s="153" t="s">
        <v>134</v>
      </c>
      <c r="D217" s="153" t="s">
        <v>290</v>
      </c>
      <c r="E217" s="153" t="s">
        <v>50</v>
      </c>
      <c r="F217" s="154">
        <f>F218+F220</f>
        <v>138.80000000000001</v>
      </c>
    </row>
    <row r="218" spans="1:6" ht="27" customHeight="1" x14ac:dyDescent="0.25">
      <c r="A218" s="184" t="s">
        <v>135</v>
      </c>
      <c r="B218" s="28">
        <v>903</v>
      </c>
      <c r="C218" s="153" t="s">
        <v>134</v>
      </c>
      <c r="D218" s="153" t="s">
        <v>291</v>
      </c>
      <c r="E218" s="153" t="s">
        <v>50</v>
      </c>
      <c r="F218" s="154">
        <f>F219</f>
        <v>69.400000000000006</v>
      </c>
    </row>
    <row r="219" spans="1:6" ht="20.100000000000001" customHeight="1" x14ac:dyDescent="0.25">
      <c r="A219" s="156" t="s">
        <v>92</v>
      </c>
      <c r="B219" s="51">
        <v>903</v>
      </c>
      <c r="C219" s="157" t="s">
        <v>134</v>
      </c>
      <c r="D219" s="157" t="s">
        <v>291</v>
      </c>
      <c r="E219" s="157" t="s">
        <v>93</v>
      </c>
      <c r="F219" s="162">
        <v>69.400000000000006</v>
      </c>
    </row>
    <row r="220" spans="1:6" ht="45" customHeight="1" x14ac:dyDescent="0.25">
      <c r="A220" s="176" t="s">
        <v>293</v>
      </c>
      <c r="B220" s="51">
        <v>903</v>
      </c>
      <c r="C220" s="153" t="s">
        <v>134</v>
      </c>
      <c r="D220" s="153" t="s">
        <v>292</v>
      </c>
      <c r="E220" s="157"/>
      <c r="F220" s="154">
        <f>F221</f>
        <v>69.400000000000006</v>
      </c>
    </row>
    <row r="221" spans="1:6" ht="20.100000000000001" customHeight="1" x14ac:dyDescent="0.25">
      <c r="A221" s="156" t="s">
        <v>92</v>
      </c>
      <c r="B221" s="51">
        <v>903</v>
      </c>
      <c r="C221" s="157" t="s">
        <v>134</v>
      </c>
      <c r="D221" s="157" t="s">
        <v>292</v>
      </c>
      <c r="E221" s="157" t="s">
        <v>93</v>
      </c>
      <c r="F221" s="162">
        <v>69.400000000000006</v>
      </c>
    </row>
    <row r="222" spans="1:6" ht="20.100000000000001" customHeight="1" x14ac:dyDescent="0.25">
      <c r="A222" s="152" t="s">
        <v>139</v>
      </c>
      <c r="B222" s="51">
        <v>903</v>
      </c>
      <c r="C222" s="153" t="s">
        <v>140</v>
      </c>
      <c r="D222" s="153"/>
      <c r="E222" s="153"/>
      <c r="F222" s="154">
        <f>F223</f>
        <v>95240.4</v>
      </c>
    </row>
    <row r="223" spans="1:6" ht="20.100000000000001" customHeight="1" x14ac:dyDescent="0.25">
      <c r="A223" s="152" t="s">
        <v>141</v>
      </c>
      <c r="B223" s="51">
        <v>903</v>
      </c>
      <c r="C223" s="153" t="s">
        <v>142</v>
      </c>
      <c r="D223" s="153" t="s">
        <v>50</v>
      </c>
      <c r="E223" s="153" t="s">
        <v>50</v>
      </c>
      <c r="F223" s="154">
        <f>F224</f>
        <v>95240.4</v>
      </c>
    </row>
    <row r="224" spans="1:6" s="40" customFormat="1" ht="28.5" customHeight="1" x14ac:dyDescent="0.25">
      <c r="A224" s="152" t="s">
        <v>286</v>
      </c>
      <c r="B224" s="28">
        <v>903</v>
      </c>
      <c r="C224" s="153" t="s">
        <v>142</v>
      </c>
      <c r="D224" s="153" t="s">
        <v>282</v>
      </c>
      <c r="E224" s="153"/>
      <c r="F224" s="154">
        <f>F236+F234+F225</f>
        <v>95240.4</v>
      </c>
    </row>
    <row r="225" spans="1:6" s="40" customFormat="1" ht="20.100000000000001" customHeight="1" x14ac:dyDescent="0.25">
      <c r="A225" s="182" t="s">
        <v>387</v>
      </c>
      <c r="B225" s="51">
        <v>903</v>
      </c>
      <c r="C225" s="153" t="s">
        <v>142</v>
      </c>
      <c r="D225" s="153" t="s">
        <v>391</v>
      </c>
      <c r="E225" s="153"/>
      <c r="F225" s="154">
        <f>F226+F231</f>
        <v>32225.9</v>
      </c>
    </row>
    <row r="226" spans="1:6" ht="31.5" customHeight="1" x14ac:dyDescent="0.25">
      <c r="A226" s="182" t="s">
        <v>392</v>
      </c>
      <c r="B226" s="51">
        <v>903</v>
      </c>
      <c r="C226" s="153" t="s">
        <v>142</v>
      </c>
      <c r="D226" s="153" t="s">
        <v>393</v>
      </c>
      <c r="E226" s="153"/>
      <c r="F226" s="154">
        <f>F227</f>
        <v>31232.9</v>
      </c>
    </row>
    <row r="227" spans="1:6" ht="30.75" customHeight="1" x14ac:dyDescent="0.25">
      <c r="A227" s="182" t="s">
        <v>394</v>
      </c>
      <c r="B227" s="51">
        <v>903</v>
      </c>
      <c r="C227" s="153" t="s">
        <v>142</v>
      </c>
      <c r="D227" s="153" t="s">
        <v>395</v>
      </c>
      <c r="E227" s="153"/>
      <c r="F227" s="154">
        <f>F228+F229+F230</f>
        <v>31232.9</v>
      </c>
    </row>
    <row r="228" spans="1:6" ht="47.25" customHeight="1" x14ac:dyDescent="0.25">
      <c r="A228" s="156" t="s">
        <v>55</v>
      </c>
      <c r="B228" s="53">
        <v>903</v>
      </c>
      <c r="C228" s="157" t="s">
        <v>142</v>
      </c>
      <c r="D228" s="157" t="s">
        <v>395</v>
      </c>
      <c r="E228" s="157" t="s">
        <v>56</v>
      </c>
      <c r="F228" s="162">
        <v>19949.400000000001</v>
      </c>
    </row>
    <row r="229" spans="1:6" ht="20.100000000000001" customHeight="1" x14ac:dyDescent="0.25">
      <c r="A229" s="156" t="s">
        <v>63</v>
      </c>
      <c r="B229" s="52">
        <v>903</v>
      </c>
      <c r="C229" s="157" t="s">
        <v>142</v>
      </c>
      <c r="D229" s="157" t="s">
        <v>395</v>
      </c>
      <c r="E229" s="157" t="s">
        <v>64</v>
      </c>
      <c r="F229" s="162">
        <v>11283</v>
      </c>
    </row>
    <row r="230" spans="1:6" ht="20.100000000000001" customHeight="1" x14ac:dyDescent="0.25">
      <c r="A230" s="156" t="s">
        <v>65</v>
      </c>
      <c r="B230" s="52">
        <v>903</v>
      </c>
      <c r="C230" s="157" t="s">
        <v>142</v>
      </c>
      <c r="D230" s="157" t="s">
        <v>395</v>
      </c>
      <c r="E230" s="157" t="s">
        <v>66</v>
      </c>
      <c r="F230" s="162">
        <v>0.5</v>
      </c>
    </row>
    <row r="231" spans="1:6" ht="30.75" customHeight="1" x14ac:dyDescent="0.25">
      <c r="A231" s="182" t="s">
        <v>396</v>
      </c>
      <c r="B231" s="51">
        <v>903</v>
      </c>
      <c r="C231" s="153" t="s">
        <v>142</v>
      </c>
      <c r="D231" s="153" t="s">
        <v>397</v>
      </c>
      <c r="E231" s="153"/>
      <c r="F231" s="154">
        <f>F232+F233</f>
        <v>993</v>
      </c>
    </row>
    <row r="232" spans="1:6" ht="46.5" customHeight="1" x14ac:dyDescent="0.25">
      <c r="A232" s="156" t="s">
        <v>55</v>
      </c>
      <c r="B232" s="51">
        <v>903</v>
      </c>
      <c r="C232" s="157" t="s">
        <v>142</v>
      </c>
      <c r="D232" s="157" t="s">
        <v>397</v>
      </c>
      <c r="E232" s="157" t="s">
        <v>56</v>
      </c>
      <c r="F232" s="162">
        <v>423</v>
      </c>
    </row>
    <row r="233" spans="1:6" ht="20.100000000000001" customHeight="1" x14ac:dyDescent="0.25">
      <c r="A233" s="156" t="s">
        <v>63</v>
      </c>
      <c r="B233" s="28">
        <v>903</v>
      </c>
      <c r="C233" s="157" t="s">
        <v>142</v>
      </c>
      <c r="D233" s="157" t="s">
        <v>397</v>
      </c>
      <c r="E233" s="157" t="s">
        <v>64</v>
      </c>
      <c r="F233" s="162">
        <v>570</v>
      </c>
    </row>
    <row r="234" spans="1:6" ht="31.5" customHeight="1" x14ac:dyDescent="0.25">
      <c r="A234" s="9" t="s">
        <v>326</v>
      </c>
      <c r="B234" s="51">
        <v>903</v>
      </c>
      <c r="C234" s="10" t="s">
        <v>319</v>
      </c>
      <c r="D234" s="10" t="s">
        <v>328</v>
      </c>
      <c r="E234" s="10"/>
      <c r="F234" s="11">
        <f>F235</f>
        <v>511.9</v>
      </c>
    </row>
    <row r="235" spans="1:6" ht="30" customHeight="1" x14ac:dyDescent="0.25">
      <c r="A235" s="12" t="s">
        <v>63</v>
      </c>
      <c r="B235" s="51">
        <v>903</v>
      </c>
      <c r="C235" s="13" t="s">
        <v>319</v>
      </c>
      <c r="D235" s="13" t="s">
        <v>328</v>
      </c>
      <c r="E235" s="13" t="s">
        <v>64</v>
      </c>
      <c r="F235" s="14">
        <v>511.9</v>
      </c>
    </row>
    <row r="236" spans="1:6" ht="31.5" customHeight="1" x14ac:dyDescent="0.25">
      <c r="A236" s="176" t="s">
        <v>245</v>
      </c>
      <c r="B236" s="51">
        <v>903</v>
      </c>
      <c r="C236" s="157" t="s">
        <v>142</v>
      </c>
      <c r="D236" s="153" t="s">
        <v>344</v>
      </c>
      <c r="E236" s="157"/>
      <c r="F236" s="154">
        <f>F237</f>
        <v>62502.6</v>
      </c>
    </row>
    <row r="237" spans="1:6" ht="31.5" customHeight="1" x14ac:dyDescent="0.25">
      <c r="A237" s="152" t="s">
        <v>143</v>
      </c>
      <c r="B237" s="28">
        <v>903</v>
      </c>
      <c r="C237" s="153" t="s">
        <v>142</v>
      </c>
      <c r="D237" s="153" t="s">
        <v>283</v>
      </c>
      <c r="E237" s="157"/>
      <c r="F237" s="154">
        <f>F238</f>
        <v>62502.6</v>
      </c>
    </row>
    <row r="238" spans="1:6" ht="20.100000000000001" customHeight="1" x14ac:dyDescent="0.25">
      <c r="A238" s="156" t="s">
        <v>63</v>
      </c>
      <c r="B238" s="51">
        <v>903</v>
      </c>
      <c r="C238" s="157" t="s">
        <v>142</v>
      </c>
      <c r="D238" s="157" t="s">
        <v>283</v>
      </c>
      <c r="E238" s="157" t="s">
        <v>64</v>
      </c>
      <c r="F238" s="162">
        <v>62502.6</v>
      </c>
    </row>
    <row r="239" spans="1:6" ht="20.100000000000001" customHeight="1" x14ac:dyDescent="0.25">
      <c r="A239" s="152" t="s">
        <v>144</v>
      </c>
      <c r="B239" s="28">
        <v>903</v>
      </c>
      <c r="C239" s="153" t="s">
        <v>145</v>
      </c>
      <c r="D239" s="153"/>
      <c r="E239" s="153"/>
      <c r="F239" s="154">
        <f>F240</f>
        <v>50</v>
      </c>
    </row>
    <row r="240" spans="1:6" ht="20.100000000000001" customHeight="1" x14ac:dyDescent="0.25">
      <c r="A240" s="152" t="s">
        <v>146</v>
      </c>
      <c r="B240" s="51">
        <v>903</v>
      </c>
      <c r="C240" s="153" t="s">
        <v>147</v>
      </c>
      <c r="D240" s="153" t="s">
        <v>50</v>
      </c>
      <c r="E240" s="153" t="s">
        <v>50</v>
      </c>
      <c r="F240" s="154">
        <f>F241</f>
        <v>50</v>
      </c>
    </row>
    <row r="241" spans="1:6" ht="20.100000000000001" customHeight="1" x14ac:dyDescent="0.25">
      <c r="A241" s="152" t="s">
        <v>281</v>
      </c>
      <c r="B241" s="51">
        <v>903</v>
      </c>
      <c r="C241" s="153" t="s">
        <v>147</v>
      </c>
      <c r="D241" s="153" t="s">
        <v>279</v>
      </c>
      <c r="E241" s="153"/>
      <c r="F241" s="154">
        <f>F242</f>
        <v>50</v>
      </c>
    </row>
    <row r="242" spans="1:6" ht="20.100000000000001" customHeight="1" x14ac:dyDescent="0.25">
      <c r="A242" s="152" t="s">
        <v>148</v>
      </c>
      <c r="B242" s="51">
        <v>903</v>
      </c>
      <c r="C242" s="153" t="s">
        <v>147</v>
      </c>
      <c r="D242" s="153" t="s">
        <v>280</v>
      </c>
      <c r="E242" s="153"/>
      <c r="F242" s="154">
        <f>F243</f>
        <v>50</v>
      </c>
    </row>
    <row r="243" spans="1:6" ht="20.100000000000001" customHeight="1" x14ac:dyDescent="0.25">
      <c r="A243" s="156" t="s">
        <v>149</v>
      </c>
      <c r="B243" s="51">
        <v>903</v>
      </c>
      <c r="C243" s="157" t="s">
        <v>147</v>
      </c>
      <c r="D243" s="157" t="s">
        <v>280</v>
      </c>
      <c r="E243" s="157" t="s">
        <v>150</v>
      </c>
      <c r="F243" s="162">
        <v>50</v>
      </c>
    </row>
    <row r="244" spans="1:6" ht="20.100000000000001" customHeight="1" x14ac:dyDescent="0.25">
      <c r="A244" s="152" t="s">
        <v>535</v>
      </c>
      <c r="B244" s="28">
        <v>903</v>
      </c>
      <c r="C244" s="153" t="s">
        <v>494</v>
      </c>
      <c r="D244" s="153" t="s">
        <v>536</v>
      </c>
      <c r="E244" s="153" t="s">
        <v>537</v>
      </c>
      <c r="F244" s="154">
        <v>0</v>
      </c>
    </row>
    <row r="245" spans="1:6" ht="30.75" customHeight="1" x14ac:dyDescent="0.25">
      <c r="A245" s="185" t="s">
        <v>151</v>
      </c>
      <c r="B245" s="51"/>
      <c r="C245" s="186" t="s">
        <v>50</v>
      </c>
      <c r="D245" s="186"/>
      <c r="E245" s="186"/>
      <c r="F245" s="187">
        <f>F9+F76+F88+F134+F194+F215+F222+F239</f>
        <v>352946.6</v>
      </c>
    </row>
  </sheetData>
  <autoFilter ref="A7:F245" xr:uid="{00000000-0009-0000-0000-000008000000}"/>
  <mergeCells count="2">
    <mergeCell ref="A4:F4"/>
    <mergeCell ref="D2:F2"/>
  </mergeCells>
  <pageMargins left="0.98425196850393704" right="0.39370078740157483" top="0.39370078740157483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19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'1'!Заголовки_для_печати</vt:lpstr>
      <vt:lpstr>'10'!Заголовки_для_печати</vt:lpstr>
      <vt:lpstr>'2'!Заголовки_для_печати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'3'!Область_печати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Windows</cp:lastModifiedBy>
  <cp:lastPrinted>2019-12-30T08:21:10Z</cp:lastPrinted>
  <dcterms:created xsi:type="dcterms:W3CDTF">2018-08-04T23:20:18Z</dcterms:created>
  <dcterms:modified xsi:type="dcterms:W3CDTF">2019-12-30T08:25:36Z</dcterms:modified>
</cp:coreProperties>
</file>